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  <sheet name="Composições" sheetId="4" r:id="rId4"/>
  </sheets>
  <externalReferences>
    <externalReference r:id="rId7"/>
    <externalReference r:id="rId8"/>
  </externalReferences>
  <definedNames>
    <definedName name="_xlnm._FilterDatabase" localSheetId="0" hidden="1">'Orçamento'!$A$14:$K$86</definedName>
    <definedName name="_xlnm._FilterDatabase" localSheetId="2" hidden="1">'Resumo'!$A$15:$E$22</definedName>
    <definedName name="_xlfn.IFERROR" hidden="1">#NAME?</definedName>
    <definedName name="_xlfn_IFERROR">NA()</definedName>
    <definedName name="_xlnm_Print_Area_1">'Orçamento'!$A$1:$K$76</definedName>
    <definedName name="_xlnm_Print_Area_2">#REF!</definedName>
    <definedName name="_xlnm_Print_Area_3">'Resumo'!$A$1:$E$35</definedName>
    <definedName name="_xlnm_Print_Area_4" localSheetId="1">'Cronograma Mensal'!$A$1:$F$38</definedName>
    <definedName name="_xlnm_Print_Area_4">#REF!</definedName>
    <definedName name="_xlnm_Print_Titles_1">'Orçamento'!$1:$14</definedName>
    <definedName name="_xlnm_Print_Titles_2">#REF!</definedName>
    <definedName name="_xlnm_Print_Titles_3">'Resumo'!$1:$15</definedName>
    <definedName name="_xlnm.Print_Area" localSheetId="3">'Composições'!$A$1:$K$34</definedName>
    <definedName name="_xlnm.Print_Area" localSheetId="1">'Cronograma Mensal'!$A$1:$J$45</definedName>
    <definedName name="_xlnm.Print_Area" localSheetId="0">'Orçamento'!$A$1:$K$86</definedName>
    <definedName name="_xlnm.Print_Area" localSheetId="2">'Resumo'!$A$1:$E$35</definedName>
    <definedName name="Excel_BuiltIn__FilterDatabase" localSheetId="0">'Orçamento'!#REF!</definedName>
    <definedName name="Excel_BuiltIn_Print_Area" localSheetId="0">'Orçamento'!$A$1:$K$78</definedName>
    <definedName name="SHARED_FORMULA_0_19_0_19_0" localSheetId="3">#REF!+1</definedName>
    <definedName name="SHARED_FORMULA_0_19_0_19_0">#REF!+1</definedName>
    <definedName name="SHARED_FORMULA_6_101_6_101_4" localSheetId="3">ROUND(#REF!*#REF!,2)</definedName>
    <definedName name="SHARED_FORMULA_6_101_6_101_4">ROUND(#REF!*#REF!,2)</definedName>
    <definedName name="SHARED_FORMULA_6_123_6_123_4" localSheetId="3">ROUND(#REF!*#REF!,2)</definedName>
    <definedName name="SHARED_FORMULA_6_123_6_123_4">ROUND(#REF!*#REF!,2)</definedName>
    <definedName name="SHARED_FORMULA_6_131_6_131_3" localSheetId="3">#REF!*#REF!</definedName>
    <definedName name="SHARED_FORMULA_6_131_6_131_3">#REF!*#REF!</definedName>
    <definedName name="SHARED_FORMULA_6_15_6_15_4" localSheetId="3">ROUND(#REF!*#REF!,2)</definedName>
    <definedName name="SHARED_FORMULA_6_15_6_15_4">ROUND(#REF!*#REF!,2)</definedName>
    <definedName name="SHARED_FORMULA_6_155_6_155_3" localSheetId="3">#REF!*#REF!</definedName>
    <definedName name="SHARED_FORMULA_6_155_6_155_3">#REF!*#REF!</definedName>
    <definedName name="SHARED_FORMULA_6_192_6_192_3" localSheetId="3">#REF!*#REF!</definedName>
    <definedName name="SHARED_FORMULA_6_192_6_192_3">#REF!*#REF!</definedName>
    <definedName name="SHARED_FORMULA_6_212_6_212_3" localSheetId="3">#REF!*#REF!</definedName>
    <definedName name="SHARED_FORMULA_6_212_6_212_3">#REF!*#REF!</definedName>
    <definedName name="SHARED_FORMULA_6_221_6_221_3" localSheetId="3">#REF!*#REF!</definedName>
    <definedName name="SHARED_FORMULA_6_221_6_221_3">#REF!*#REF!</definedName>
    <definedName name="SHARED_FORMULA_6_238_6_238_3" localSheetId="3">#REF!*#REF!</definedName>
    <definedName name="SHARED_FORMULA_6_238_6_238_3">#REF!*#REF!</definedName>
    <definedName name="SHARED_FORMULA_6_247_6_247_3" localSheetId="3">#REF!*#REF!</definedName>
    <definedName name="SHARED_FORMULA_6_247_6_247_3">#REF!*#REF!</definedName>
    <definedName name="SHARED_FORMULA_6_292_6_292_3" localSheetId="3">#REF!*#REF!</definedName>
    <definedName name="SHARED_FORMULA_6_292_6_292_3">#REF!*#REF!</definedName>
    <definedName name="SHARED_FORMULA_6_311_6_311_3" localSheetId="3">#REF!*#REF!</definedName>
    <definedName name="SHARED_FORMULA_6_311_6_311_3">#REF!*#REF!</definedName>
    <definedName name="SHARED_FORMULA_6_324_6_324_3" localSheetId="3">#REF!*#REF!</definedName>
    <definedName name="SHARED_FORMULA_6_324_6_324_3">#REF!*#REF!</definedName>
    <definedName name="SHARED_FORMULA_6_334_6_334_3" localSheetId="3">#REF!*#REF!</definedName>
    <definedName name="SHARED_FORMULA_6_334_6_334_3">#REF!*#REF!</definedName>
    <definedName name="SHARED_FORMULA_6_354_6_354_3" localSheetId="3">#REF!*#REF!</definedName>
    <definedName name="SHARED_FORMULA_6_354_6_354_3">#REF!*#REF!</definedName>
    <definedName name="SHARED_FORMULA_6_369_6_369_3" localSheetId="3">#REF!*#REF!</definedName>
    <definedName name="SHARED_FORMULA_6_369_6_369_3">#REF!*#REF!</definedName>
    <definedName name="SHARED_FORMULA_6_43_6_43_3" localSheetId="3">#REF!*#REF!</definedName>
    <definedName name="SHARED_FORMULA_6_43_6_43_3">#REF!*#REF!</definedName>
    <definedName name="SHARED_FORMULA_6_473_6_473_3" localSheetId="3">#REF!*#REF!</definedName>
    <definedName name="SHARED_FORMULA_6_473_6_473_3">#REF!*#REF!</definedName>
    <definedName name="SHARED_FORMULA_6_481_6_481_3" localSheetId="3">#REF!*#REF!</definedName>
    <definedName name="SHARED_FORMULA_6_481_6_481_3">#REF!*#REF!</definedName>
    <definedName name="SHARED_FORMULA_6_496_6_496_3" localSheetId="3">#REF!*#REF!</definedName>
    <definedName name="SHARED_FORMULA_6_496_6_496_3">#REF!*#REF!</definedName>
    <definedName name="SHARED_FORMULA_6_543_6_543_3" localSheetId="3">#REF!*#REF!</definedName>
    <definedName name="SHARED_FORMULA_6_543_6_543_3">#REF!*#REF!</definedName>
    <definedName name="SHARED_FORMULA_6_600_6_600_3" localSheetId="3">#REF!*#REF!</definedName>
    <definedName name="SHARED_FORMULA_6_600_6_600_3">#REF!*#REF!</definedName>
    <definedName name="SHARED_FORMULA_6_67_6_67_3" localSheetId="3">#REF!*#REF!</definedName>
    <definedName name="SHARED_FORMULA_6_67_6_67_3">#REF!*#REF!</definedName>
    <definedName name="SHARED_FORMULA_6_77_6_77_3" localSheetId="3">#REF!*#REF!</definedName>
    <definedName name="SHARED_FORMULA_6_77_6_77_3">#REF!*#REF!</definedName>
    <definedName name="SHARED_FORMULA_6_93_6_93_4" localSheetId="3">ROUND(#REF!*#REF!,2)</definedName>
    <definedName name="SHARED_FORMULA_6_93_6_93_4">ROUND(#REF!*#REF!,2)</definedName>
    <definedName name="SHARED_FORMULA_7_130_7_130_3" localSheetId="3">#REF!/#REF!*100</definedName>
    <definedName name="SHARED_FORMULA_7_130_7_130_3">#REF!/#REF!*100</definedName>
    <definedName name="SHARED_FORMULA_7_154_7_154_3" localSheetId="3">#REF!/#REF!*100</definedName>
    <definedName name="SHARED_FORMULA_7_154_7_154_3">#REF!/#REF!*100</definedName>
    <definedName name="SHARED_FORMULA_7_192_7_192_3" localSheetId="3">#REF!/#REF!*100</definedName>
    <definedName name="SHARED_FORMULA_7_192_7_192_3">#REF!/#REF!*100</definedName>
    <definedName name="SHARED_FORMULA_7_212_7_212_3" localSheetId="3">#REF!/#REF!*100</definedName>
    <definedName name="SHARED_FORMULA_7_212_7_212_3">#REF!/#REF!*100</definedName>
    <definedName name="SHARED_FORMULA_7_238_7_238_3" localSheetId="3">#REF!/#REF!*100</definedName>
    <definedName name="SHARED_FORMULA_7_238_7_238_3">#REF!/#REF!*100</definedName>
    <definedName name="SHARED_FORMULA_7_247_7_247_3" localSheetId="3">#REF!/#REF!*100</definedName>
    <definedName name="SHARED_FORMULA_7_247_7_247_3">#REF!/#REF!*100</definedName>
    <definedName name="SHARED_FORMULA_7_292_7_292_3" localSheetId="3">#REF!/#REF!*100</definedName>
    <definedName name="SHARED_FORMULA_7_292_7_292_3">#REF!/#REF!*100</definedName>
    <definedName name="SHARED_FORMULA_7_311_7_311_3" localSheetId="3">#REF!/#REF!*100</definedName>
    <definedName name="SHARED_FORMULA_7_311_7_311_3">#REF!/#REF!*100</definedName>
    <definedName name="SHARED_FORMULA_7_324_7_324_3" localSheetId="3">#REF!/#REF!*100</definedName>
    <definedName name="SHARED_FORMULA_7_324_7_324_3">#REF!/#REF!*100</definedName>
    <definedName name="SHARED_FORMULA_7_334_7_334_3" localSheetId="3">#REF!/#REF!*100</definedName>
    <definedName name="SHARED_FORMULA_7_334_7_334_3">#REF!/#REF!*100</definedName>
    <definedName name="SHARED_FORMULA_7_354_7_354_3" localSheetId="3">#REF!/#REF!*100</definedName>
    <definedName name="SHARED_FORMULA_7_354_7_354_3">#REF!/#REF!*100</definedName>
    <definedName name="SHARED_FORMULA_7_369_7_369_3" localSheetId="3">#REF!/#REF!*100</definedName>
    <definedName name="SHARED_FORMULA_7_369_7_369_3">#REF!/#REF!*100</definedName>
    <definedName name="SHARED_FORMULA_7_401_7_401_3" localSheetId="3">#REF!/#REF!*100</definedName>
    <definedName name="SHARED_FORMULA_7_401_7_401_3">#REF!/#REF!*100</definedName>
    <definedName name="SHARED_FORMULA_7_43_7_43_3" localSheetId="3">#REF!/#REF!*100</definedName>
    <definedName name="SHARED_FORMULA_7_43_7_43_3">#REF!/#REF!*100</definedName>
    <definedName name="SHARED_FORMULA_7_433_7_433_3" localSheetId="3">#REF!/#REF!*100</definedName>
    <definedName name="SHARED_FORMULA_7_433_7_433_3">#REF!/#REF!*100</definedName>
    <definedName name="SHARED_FORMULA_7_465_7_465_3" localSheetId="3">#REF!/#REF!*100</definedName>
    <definedName name="SHARED_FORMULA_7_465_7_465_3">#REF!/#REF!*100</definedName>
    <definedName name="SHARED_FORMULA_7_473_7_473_3" localSheetId="3">#REF!/#REF!*100</definedName>
    <definedName name="SHARED_FORMULA_7_473_7_473_3">#REF!/#REF!*100</definedName>
    <definedName name="SHARED_FORMULA_7_496_7_496_3" localSheetId="3">#REF!/#REF!*100</definedName>
    <definedName name="SHARED_FORMULA_7_496_7_496_3">#REF!/#REF!*100</definedName>
    <definedName name="SHARED_FORMULA_7_539_7_539_3" localSheetId="3">#REF!/#REF!*100</definedName>
    <definedName name="SHARED_FORMULA_7_539_7_539_3">#REF!/#REF!*100</definedName>
    <definedName name="SHARED_FORMULA_7_547_7_547_3" localSheetId="3">#REF!/#REF!*100</definedName>
    <definedName name="SHARED_FORMULA_7_547_7_547_3">#REF!/#REF!*100</definedName>
    <definedName name="SHARED_FORMULA_7_601_7_601_3" localSheetId="3">#REF!/#REF!*100</definedName>
    <definedName name="SHARED_FORMULA_7_601_7_601_3">#REF!/#REF!*100</definedName>
    <definedName name="SHARED_FORMULA_7_66_7_66_3" localSheetId="3">#REF!/#REF!*100</definedName>
    <definedName name="SHARED_FORMULA_7_66_7_66_3">#REF!/#REF!*100</definedName>
    <definedName name="SHARED_FORMULA_7_76_7_76_3" localSheetId="3">#REF!/#REF!*100</definedName>
    <definedName name="SHARED_FORMULA_7_76_7_76_3">#REF!/#REF!*100</definedName>
    <definedName name="SHARED_FORMULA_8_19_8_19_0" localSheetId="3">#REF!*#REF!</definedName>
    <definedName name="SHARED_FORMULA_8_19_8_19_0">#REF!*#REF!</definedName>
    <definedName name="_xlnm.Print_Titles" localSheetId="1">'Cronograma Mensal'!$A:$D</definedName>
    <definedName name="_xlnm.Print_Titles" localSheetId="0">'Orçamento'!$14:$14</definedName>
    <definedName name="_xlnm.Print_Titles" localSheetId="2">'Resumo'!$1:$15</definedName>
    <definedName name="Z_2483EC8A_7597_461B_9CFC_2FA94ACA4DFB_.wvu.FilterData" localSheetId="0" hidden="1">'Orçamento'!$A$14:$K$78</definedName>
    <definedName name="Z_29968698_A86A_456F_9240_BB3FE00129DB__wvu_FilterData" localSheetId="0">'Orçamento'!$A$14:$K$78</definedName>
    <definedName name="Z_30999B9E_2E65_4663_976F_9A54CE05102E__wvu_FilterData" localSheetId="0">'Orçamento'!$A$14:$K$78</definedName>
    <definedName name="Z_30999B9E_2E65_4663_976F_9A54CE05102E__wvu_PrintArea" localSheetId="1">'Cronograma Mensal'!$A$1:$J$44</definedName>
    <definedName name="Z_30999B9E_2E65_4663_976F_9A54CE05102E__wvu_PrintArea" localSheetId="0">'Orçamento'!$A$1:$K$86</definedName>
    <definedName name="Z_30999B9E_2E65_4663_976F_9A54CE05102E__wvu_PrintArea" localSheetId="2">'Resumo'!$A$1:$E$35</definedName>
    <definedName name="Z_30999B9E_2E65_4663_976F_9A54CE05102E__wvu_PrintTitles" localSheetId="0">'Orçamento'!$1:$14</definedName>
    <definedName name="Z_30999B9E_2E65_4663_976F_9A54CE05102E__wvu_PrintTitles" localSheetId="2">'Resumo'!$1:$15</definedName>
    <definedName name="Z_37FA8F07_9D7A_418D_BC30_0AE0C3739A19__wvu_FilterData" localSheetId="0">'Orçamento'!$A$14:$K$76</definedName>
    <definedName name="Z_37FA8F07_9D7A_418D_BC30_0AE0C3739A19__wvu_PrintArea" localSheetId="1">'Cronograma Mensal'!$A$1:$J$44</definedName>
    <definedName name="Z_37FA8F07_9D7A_418D_BC30_0AE0C3739A19__wvu_PrintArea" localSheetId="2">'Resumo'!$A$1:$E$35</definedName>
    <definedName name="Z_37FA8F07_9D7A_418D_BC30_0AE0C3739A19__wvu_PrintTitles" localSheetId="2">'Resumo'!$1:$15</definedName>
    <definedName name="Z_3B8348FD_7A00_44FD_ACF5_E6A19592872E_.wvu.Cols" localSheetId="1" hidden="1">'Cronograma Mensal'!$E:$H</definedName>
    <definedName name="Z_3B8348FD_7A00_44FD_ACF5_E6A19592872E_.wvu.Cols" localSheetId="0" hidden="1">'Orçamento'!$C:$C</definedName>
    <definedName name="Z_3B8348FD_7A00_44FD_ACF5_E6A19592872E_.wvu.FilterData" localSheetId="0" hidden="1">'Orçamento'!$A$14:$K$78</definedName>
    <definedName name="Z_3B8348FD_7A00_44FD_ACF5_E6A19592872E_.wvu.PrintArea" localSheetId="1" hidden="1">'Cronograma Mensal'!$A$1:$J$45</definedName>
    <definedName name="Z_3B8348FD_7A00_44FD_ACF5_E6A19592872E_.wvu.PrintArea" localSheetId="0" hidden="1">'Orçamento'!$A$1:$K$86</definedName>
    <definedName name="Z_3B8348FD_7A00_44FD_ACF5_E6A19592872E_.wvu.PrintArea" localSheetId="2" hidden="1">'Resumo'!$A$1:$E$35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'Orçamento'!$14:$14</definedName>
    <definedName name="Z_3B8348FD_7A00_44FD_ACF5_E6A19592872E_.wvu.PrintTitles" localSheetId="2" hidden="1">'Resumo'!$1:$15</definedName>
    <definedName name="Z_50160325_FDD6_4995_897D_2F4F0C6430EC__wvu_FilterData" localSheetId="0">'Orçamento'!$A$14:$K$76</definedName>
    <definedName name="Z_50160325_FDD6_4995_897D_2F4F0C6430EC__wvu_PrintArea" localSheetId="1">'Cronograma Mensal'!$A$1:$J$44</definedName>
    <definedName name="Z_50160325_FDD6_4995_897D_2F4F0C6430EC__wvu_PrintArea" localSheetId="0">'Orçamento'!$A$1:$K$86</definedName>
    <definedName name="Z_50160325_FDD6_4995_897D_2F4F0C6430EC__wvu_PrintArea" localSheetId="2">'Resumo'!$A$1:$E$35</definedName>
    <definedName name="Z_50160325_FDD6_4995_897D_2F4F0C6430EC__wvu_PrintTitles" localSheetId="0">'Orçamento'!$1:$14</definedName>
    <definedName name="Z_50160325_FDD6_4995_897D_2F4F0C6430EC__wvu_PrintTitles" localSheetId="2">'Resumo'!$1:$15</definedName>
    <definedName name="Z_51679F6D_52C9_495E_8CE0_A4AA589D4632__wvu_FilterData" localSheetId="0">'Orçamento'!$A$14:$K$76</definedName>
    <definedName name="Z_65A89EDC_E2EF_4E49_9370_82AFDB881213__wvu_FilterData" localSheetId="0">'Orçamento'!$A$14:$K$76</definedName>
    <definedName name="Z_8EC65F00_94CE_4AAC_901F_0F1A78C19FA2__wvu_FilterData" localSheetId="0">'Orçamento'!$A$14:$K$76</definedName>
    <definedName name="Z_B535EED3_096A_4559_AE37_6359A35C71B4_.wvu.Cols" localSheetId="1" hidden="1">'Cronograma Mensal'!$E:$H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'Orçamento'!$A$14:$K$78</definedName>
    <definedName name="Z_B535EED3_096A_4559_AE37_6359A35C71B4_.wvu.PrintArea" localSheetId="1" hidden="1">'Cronograma Mensal'!$A$1:$J$45</definedName>
    <definedName name="Z_B535EED3_096A_4559_AE37_6359A35C71B4_.wvu.PrintArea" localSheetId="0" hidden="1">'Orçamento'!$A$1:$K$86</definedName>
    <definedName name="Z_B535EED3_096A_4559_AE37_6359A35C71B4_.wvu.PrintArea" localSheetId="2" hidden="1">'Resumo'!$A$1:$E$35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'Orçamento'!$14:$14</definedName>
    <definedName name="Z_B535EED3_096A_4559_AE37_6359A35C71B4_.wvu.PrintTitles" localSheetId="2" hidden="1">'Resumo'!$1:$15</definedName>
    <definedName name="Z_CC09A366_C6A3_4857_97A0_64EABF22978D__wvu_FilterData" localSheetId="0">'Orçamento'!$A$14:$K$78</definedName>
    <definedName name="Z_CE6D2F78_279A_48FF_B90B_4CA40BF0D3DA__wvu_FilterData" localSheetId="0">'Orçamento'!$A$14:$K$78</definedName>
    <definedName name="Z_CE6D2F78_279A_48FF_B90B_4CA40BF0D3DA__wvu_PrintArea" localSheetId="1">'Cronograma Mensal'!$A$1:$J$44</definedName>
    <definedName name="Z_CE6D2F78_279A_48FF_B90B_4CA40BF0D3DA__wvu_PrintArea" localSheetId="0">'Orçamento'!$A$1:$K$86</definedName>
    <definedName name="Z_CE6D2F78_279A_48FF_B90B_4CA40BF0D3DA__wvu_PrintArea" localSheetId="2">'Resumo'!$A$1:$E$35</definedName>
    <definedName name="Z_CE6D2F78_279A_48FF_B90B_4CA40BF0D3DA__wvu_PrintTitles" localSheetId="0">'Orçamento'!$1:$14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<sst xmlns="http://schemas.openxmlformats.org/spreadsheetml/2006/main" count="297" uniqueCount="184">
  <si>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</si>
  <si>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</si>
  <si>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</si>
  <si>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</si>
  <si>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</si>
  <si>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</si>
  <si>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</si>
  <si>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</si>
  <si>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</si>
  <si>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</si>
  <si>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</si>
  <si>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</si>
  <si>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</si>
  <si>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</si>
  <si>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</si>
  <si>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</si>
  <si>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01.01.02</t>
  </si>
  <si>
    <t>Composição 1</t>
  </si>
  <si>
    <t>m</t>
  </si>
  <si>
    <t>02.01</t>
  </si>
  <si>
    <t>02.01.01</t>
  </si>
  <si>
    <t>m³</t>
  </si>
  <si>
    <t>03.01</t>
  </si>
  <si>
    <t>03.01.01</t>
  </si>
  <si>
    <t>03.01.02</t>
  </si>
  <si>
    <t>04.01</t>
  </si>
  <si>
    <t>04.01.01</t>
  </si>
  <si>
    <t>04.01.02</t>
  </si>
  <si>
    <t>04.01.03</t>
  </si>
  <si>
    <t>05.01</t>
  </si>
  <si>
    <t>05.01.01</t>
  </si>
  <si>
    <t>05.01.02</t>
  </si>
  <si>
    <t>05.01.03</t>
  </si>
  <si>
    <t>05.01.04</t>
  </si>
  <si>
    <t>06.01</t>
  </si>
  <si>
    <t>06.02</t>
  </si>
  <si>
    <t>un</t>
  </si>
  <si>
    <t>Item</t>
  </si>
  <si>
    <t>Descrição</t>
  </si>
  <si>
    <t>Peso</t>
  </si>
  <si>
    <t>Valor do Serviço</t>
  </si>
  <si>
    <t>Sub-Total</t>
  </si>
  <si>
    <t>Total Geral</t>
  </si>
  <si>
    <t xml:space="preserve">Endereço : </t>
  </si>
  <si>
    <t>Código</t>
  </si>
  <si>
    <t>04.01.04</t>
  </si>
  <si>
    <t>74209/1</t>
  </si>
  <si>
    <t>MES</t>
  </si>
  <si>
    <t>74154/1</t>
  </si>
  <si>
    <t>74005/2</t>
  </si>
  <si>
    <t>ALMOXARIFE COM ENCARGOS COMPLEMENTARES</t>
  </si>
  <si>
    <t>AUXILIAR DE ESCRITORIO COM ENCARGOS COMPLEMENTARES</t>
  </si>
  <si>
    <t>ENGENHEIRO CIVIL DE OBRA PLENO COM ENCARGOS COMPLEMENTARES</t>
  </si>
  <si>
    <t>MESTRE DE OBRAS COM ENCARGOS COMPLEMENTARES</t>
  </si>
  <si>
    <t>Referência</t>
  </si>
  <si>
    <t>02.01.180</t>
  </si>
  <si>
    <t>unxmês</t>
  </si>
  <si>
    <t>02.02.130</t>
  </si>
  <si>
    <t>kg</t>
  </si>
  <si>
    <t>07.01.120</t>
  </si>
  <si>
    <t>97.04.020</t>
  </si>
  <si>
    <t>Invest./Área:</t>
  </si>
  <si>
    <t>ADMINISTRAÇÃO LOCAL</t>
  </si>
  <si>
    <t>Descrição dos Serviços</t>
  </si>
  <si>
    <t xml:space="preserve">TOTAL  GERAL </t>
  </si>
  <si>
    <t>DEMONSTRATIVO DE COMPOSIÇÃO</t>
  </si>
  <si>
    <t>Global</t>
  </si>
  <si>
    <t>Unid.</t>
  </si>
  <si>
    <t>Quant.</t>
  </si>
  <si>
    <t>Valor unit.</t>
  </si>
  <si>
    <t>Valor Total</t>
  </si>
  <si>
    <t>TOTAL GERAL</t>
  </si>
  <si>
    <t>PAVIMENTAÇÃO</t>
  </si>
  <si>
    <t>SINALIZAÇÃO</t>
  </si>
  <si>
    <t>DRENAGEM</t>
  </si>
  <si>
    <t>SINALIZAÇÃO HORIZONTAL</t>
  </si>
  <si>
    <t>SINALIZAÇÃO VERTICAL</t>
  </si>
  <si>
    <t>04.01.05</t>
  </si>
  <si>
    <t>04.01.06</t>
  </si>
  <si>
    <t>INSTALAÇÕES PROVISÓRIAS</t>
  </si>
  <si>
    <t>sinapi- Jun/19</t>
  </si>
  <si>
    <t>Tachão refletivo bidirecional - fornecimento e colocação</t>
  </si>
  <si>
    <t>uni</t>
  </si>
  <si>
    <t>Fornecimento e implantação de placa de regulamentação em fibra, R1 lado 0,497 m - película retrorrefletiva tipo III e SI</t>
  </si>
  <si>
    <t>Fornecimento e implantação de suporte metálico galvanizado para placa de regulamentação - R1 - lado de 0,497 m</t>
  </si>
  <si>
    <t>SICRO-Jan/19</t>
  </si>
  <si>
    <t>PROJETOS</t>
  </si>
  <si>
    <t>04.01.07</t>
  </si>
  <si>
    <t>04.01.08</t>
  </si>
  <si>
    <t>04.01.09</t>
  </si>
  <si>
    <t>04.01.10</t>
  </si>
  <si>
    <t>04.01.11</t>
  </si>
  <si>
    <t>04.01.12</t>
  </si>
  <si>
    <t>04.01.13</t>
  </si>
  <si>
    <t>04.01.14</t>
  </si>
  <si>
    <t>04.01.15</t>
  </si>
  <si>
    <t>04.01.16</t>
  </si>
  <si>
    <t>04.01.17</t>
  </si>
  <si>
    <t>04.01.18</t>
  </si>
  <si>
    <t>04.01.19</t>
  </si>
  <si>
    <t>04.01.20</t>
  </si>
  <si>
    <t>04.01.21</t>
  </si>
  <si>
    <t>04.01.22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</si>
  <si>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</si>
  <si>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</si>
  <si>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</si>
  <si>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</si>
  <si>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</si>
  <si>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</si>
  <si>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</si>
  <si>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</si>
  <si>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</si>
  <si>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</si>
  <si>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</si>
  <si>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05.01.16</t>
  </si>
  <si>
    <t>Pavimentação Asfáltica</t>
  </si>
  <si>
    <t>Estrada da Cruz Grande - Itapevi - SP</t>
  </si>
  <si>
    <t>06.01.01</t>
  </si>
  <si>
    <t>06.01.02</t>
  </si>
  <si>
    <t>06.02.01</t>
  </si>
  <si>
    <t>06.02.02</t>
  </si>
  <si>
    <t>02.01.02</t>
  </si>
  <si>
    <t>Repasse</t>
  </si>
  <si>
    <t>Contrapartida</t>
  </si>
  <si>
    <t>Qt.</t>
  </si>
  <si>
    <t>Administração Local (Repasse)</t>
  </si>
  <si>
    <t>Administração Local (Contrapartida)</t>
  </si>
  <si>
    <t>Composição</t>
  </si>
  <si>
    <t>Composição 2</t>
  </si>
  <si>
    <t>Custo Total (S/BDI)</t>
  </si>
  <si>
    <t xml:space="preserve">BDI : </t>
  </si>
  <si>
    <t>Preço Total (C/BDI)</t>
  </si>
  <si>
    <t>Custo un. (S/BDI)</t>
  </si>
  <si>
    <t>Total para as Composições</t>
  </si>
  <si>
    <t>PAVIMENTAÇÃO DA ESTRADA DA CRUZ GRANDE - TRECHO 1B</t>
  </si>
  <si>
    <t>Preço Unit. (C/BDI)</t>
  </si>
  <si>
    <t xml:space="preserve"> </t>
  </si>
  <si>
    <t>CPOS- 176-JUL/19</t>
  </si>
  <si>
    <t>Locação De Container Tipo Escritório Com 1 Vaso Sanitário, 1 Lavatório E 1 Ponto Para Chuveiro - Área Mínima De 13,80 M²</t>
  </si>
  <si>
    <t>Banheiro Químico Modelo Standard, Com Manutenção Conforme Exigências Da Cetesb</t>
  </si>
  <si>
    <t>Siurb-Infra-Jan19</t>
  </si>
  <si>
    <t>Desenvolvimento De Prancha Técnica Com Detalhamento Em Formato A1, Para Projeto Executivo - Pavimentação E Sistema Viário</t>
  </si>
  <si>
    <t>Projeto Hidráulico De Galeria Pluvial Em Tubos</t>
  </si>
  <si>
    <t>Sinapi- Jun/19</t>
  </si>
  <si>
    <t>Escavacao, Carga E Transporte De  Material De 1A Categoria Com Trator Sobre Esteiras 347 Hp E Cacamba 6M3,  Dmt 50 A 200M</t>
  </si>
  <si>
    <t>m3</t>
  </si>
  <si>
    <t>Transporte Com Caminhão Basculante De 10 M3, Em Via Urbana Em Revestimento Primário (Unidade: M3Xkm). Af_04/2016</t>
  </si>
  <si>
    <t>m3xkm</t>
  </si>
  <si>
    <t>Fornecimento De Terra, Incluindo Escavação, Carga E Transporte Até A Distância Média De 1,0Km, Medido No Aterro Compactado</t>
  </si>
  <si>
    <t>Compactacao Mecanica C/ Controle Do Gc&gt;=95% Do Pn (Areas) (C/Moniveladora 140 Hp E Rolo Compressor Vibratorio 80 Hp)</t>
  </si>
  <si>
    <t>Abertura De Caixa Até 25Cm, Inclui Escavação, Compactação, Transporte E Preparo Do Sub-Leito</t>
  </si>
  <si>
    <t>m2</t>
  </si>
  <si>
    <t>Base De Concreto Fck=15,00Mpa Para Guias, Sarjetas Ou Sarjetões</t>
  </si>
  <si>
    <t>Lastro De Brita E Pó De Pedra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</si>
  <si>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</si>
  <si>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Escoras De Concreto Para Contenção De Guias Pré-Fabricadas. Af_06/2016</t>
  </si>
  <si>
    <t>Execução De Sarjeta De Concreto Usinado, Moldada  In Loco  Em Trecho Reto, 45 Cm Base X 15 Cm Altura. Af_06/2016</t>
  </si>
  <si>
    <t>Plantio De Grama Em Placas. Af_05/2018</t>
  </si>
  <si>
    <t>Execução De Imprimação Com Asfalto Diluído Cm-30. Af_09/2017</t>
  </si>
  <si>
    <t>Execução De Imprimação Ligante (Pintura De Ligação) Com Emulsão Asfáltica Rr-2C. Af_09/2017</t>
  </si>
  <si>
    <t>Execução De Passeio (Calçada) Ou Piso De Concreto Com Concreto Moldado In Loco, Feito Em Obra, Acabamento Convencional, Não Armado. Af_07/2016</t>
  </si>
  <si>
    <t>Lastro Com Material Granular, Aplicação Em Pisos Ou Radiers, Espessura De *5 Cm*. Af_08/2017</t>
  </si>
  <si>
    <t>Construção De Pavimento Com Aplicação De Concreto Betuminoso Usinado A Quente (Cbuq), Binder, Com Espessura De 5,0 Cm - Exclusive Transporte. Af_03/2017</t>
  </si>
  <si>
    <t>Construção De Pavimento Com Aplicação De Concreto Betuminoso Usinado A Quente (Cbuq), Camada De Rolamento, Com Espessura De 5,0 Cm - Exclusive Transporte. Af_03/2017</t>
  </si>
  <si>
    <t>Transporte De Material Asfaltico, Com Caminhão Com Capacidade De 20000 L Em Rodovia Pavimentada Para Distâncias Médias De Transporte Igual Ou Inferior A 100 Km. Af_02/2016</t>
  </si>
  <si>
    <t>txkm</t>
  </si>
  <si>
    <t>Usinagem De Brita Graduada Simples, Utilizando Brita Comercial Com Usina 300 T/H. Af_06/2017</t>
  </si>
  <si>
    <t>Execução De Sarjetão De Concreto Usinado, Moldada  In Loco  Em Trecho Reto, 100 Cm Base X 20 Cm Altura. Af_06/2016</t>
  </si>
  <si>
    <t>Placa De Obra Em Chapa De Aco Galvanizado</t>
  </si>
  <si>
    <t>Escoramento De Vala, Tipo Descontínuo, Com Profundidade De 1,5 M A 3,0 M, Largura Menor Que 1,5 M, Em Local Com Nível Baixo De Interferência. Af_06/2016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</si>
  <si>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Af_01/2015</t>
  </si>
  <si>
    <t>Carga E Remoção De Terra Até A Distância Média De 1 Km</t>
  </si>
  <si>
    <t>Apiloamento Manual De Cava De Fundação</t>
  </si>
  <si>
    <t>Tubo De Concreto Para Redes Coletoras De Águas Pluviais, Diâmetro De 500 Mm, Junta Rígida, Instalado Em Local Com Alto Nível De Interferências - Fornecimento E Assentamento. Af_12/2015</t>
  </si>
  <si>
    <t>Fornecimento E Assentamento De Tubos De Concreto Armado, Diâmetro 60Cm - Tipo Pa-2</t>
  </si>
  <si>
    <t>Poço De Visita Tipo 1 - 1,40 X 1,40 X 1,40M</t>
  </si>
  <si>
    <t>Tampao Fofo Articulado, Classe B125 Carga Max 12,5 T, Redondo Tampa 600 Mm, Rede Pluvial/Esgoto, P = Chamine Cx Areia / Poco Visita Assentado Com Arg Cim/Areia 1:4, Fornecimento E Assentamento</t>
  </si>
  <si>
    <t>Chaminé De Poço De Visita Com Alvenaria De Um Tijolo Comum</t>
  </si>
  <si>
    <t>Boca De Lobo Tripla</t>
  </si>
  <si>
    <t>Concreto Fck = 30Mpa, Traço 1:2,1:2,5 (Cimento/ Areia Média/ Brita 1)  - Preparo Mecânico Com Betoneira 400 L. Af_07/2016</t>
  </si>
  <si>
    <t>Forma Para Concreto Aparente, Exclusive Cimbramento</t>
  </si>
  <si>
    <t>Fornecimento E Aplicação De Aço Ca-50 - Diâmetro &lt;  1/2"</t>
  </si>
  <si>
    <t>Sinalização Horizontal Com Termoplástico Tipo Hot-Spray</t>
  </si>
  <si>
    <t>Tipo de Intervenção:  Pavimentação Asfáltica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</si>
</sst>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* #,##0.00\ ;* \(#,##0.00\);* \-#\ ;@\ "/>
    <numFmt numFmtId="174" formatCode="0.0000"/>
    <numFmt numFmtId="175" formatCode="_(* #,##0.00_);_(* \(#,##0.00\);_(* \-??_);_(@_)"/>
    <numFmt numFmtId="176" formatCode="00"/>
    <numFmt numFmtId="177" formatCode="0.000000"/>
    <numFmt numFmtId="178" formatCode="&quot; R$ &quot;* #,##0.00\ ;&quot; R$ &quot;* \(#,##0.00\);&quot; R$ &quot;* \-#\ ;@\ "/>
    <numFmt numFmtId="179" formatCode="_-* #,##0.00_-;\-* #,##0.00_-;_-* \-??_-;_-@_-"/>
    <numFmt numFmtId="180" formatCode="&quot;R$ &quot;#,##0.00"/>
    <numFmt numFmtId="181" formatCode="_-&quot;R$ &quot;* #,##0.00_-;&quot;-R$ &quot;* #,##0.00_-;_-&quot;R$ &quot;* \-??_-;_-@_-"/>
    <numFmt numFmtId="182" formatCode="00\-00\-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&quot;Itapevi&quot;\ dd\ &quot;de&quot;\ mmmm\ &quot;de&quot;\ yyyy"/>
    <numFmt numFmtId="188" formatCode="##\ &quot;dias&quot;"/>
    <numFmt numFmtId="189" formatCode="&quot;Mês&quot;\ ##"/>
    <numFmt numFmtId="190" formatCode="#,##0.0000"/>
    <numFmt numFmtId="191" formatCode="00000"/>
    <numFmt numFmtId="192" formatCode="#,##0.000000"/>
    <numFmt numFmtId="193" formatCode="_-* #,##0.0000_-;\-* #,##0.0000_-;_-* &quot;-&quot;??_-;_-@_-"/>
    <numFmt numFmtId="194" formatCode="&quot; R$ &quot;* #,##0.00\ &quot;/ m2&quot;"/>
    <numFmt numFmtId="195" formatCode="##,##0.00\ &quot;/ m2&quot;"/>
    <numFmt numFmtId="196" formatCode="##,##0.00\ &quot;m2&quot;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&quot; R$ &quot;\ #,##0.00\ &quot;/ m2&quot;"/>
    <numFmt numFmtId="200" formatCode="&quot;R$&quot;\ #,##0.00"/>
    <numFmt numFmtId="201" formatCode="#,##0.000"/>
    <numFmt numFmtId="202" formatCode="_-* #,##0.0000_-;\-* #,##0.0000_-;_-* &quot;-&quot;????_-;_-@_-"/>
    <numFmt numFmtId="203" formatCode="&quot;R$ &quot;#,##0.00\ &quot;/ m2&quot;"/>
    <numFmt numFmtId="204" formatCode="&quot;R$ &quot;#,###"/>
    <numFmt numFmtId="205" formatCode="[$-416]dddd\,\ d&quot; de &quot;mmmm&quot; de &quot;yyyy"/>
    <numFmt numFmtId="206" formatCode="&quot; R$ &quot;#,##0.00\ &quot;/ m2&quot;"/>
    <numFmt numFmtId="207" formatCode="&quot;MÊS&quot;\ ##"/>
    <numFmt numFmtId="208" formatCode="0.00000"/>
    <numFmt numFmtId="209" formatCode="_(&quot;R$ &quot;#,##0.00_);_(&quot;R$ &quot;\(#,##0.00\);_(&quot;R$ &quot;\ \-??_);_(@_)"/>
    <numFmt numFmtId="210" formatCode="0.0%"/>
  </numFmts>
  <fonts count="74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/>
    </border>
    <border>
      <left style="medium"/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>
        <color indexed="63"/>
      </right>
      <top style="hair"/>
      <bottom style="medium"/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NumberFormat="0">
      <alignment/>
      <protection/>
    </xf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61" fillId="21" borderId="5" applyNumberFormat="0" applyAlignment="0" applyProtection="0"/>
    <xf numFmtId="41" fontId="0" fillId="0" borderId="0" applyFill="0" applyBorder="0" applyAlignment="0" applyProtection="0"/>
    <xf numFmtId="173" fontId="0" fillId="0" borderId="0">
      <alignment/>
      <protection/>
    </xf>
    <xf numFmtId="175" fontId="0" fillId="0" borderId="0">
      <alignment/>
      <protection/>
    </xf>
    <xf numFmtId="171" fontId="0" fillId="0" borderId="0" applyFill="0" applyBorder="0" applyAlignment="0" applyProtection="0"/>
    <xf numFmtId="0" fontId="1" fillId="0" borderId="6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175" fontId="0" fillId="0" borderId="0">
      <alignment/>
      <protection/>
    </xf>
    <xf numFmtId="43" fontId="23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172" fontId="11" fillId="33" borderId="11" xfId="49" applyFont="1" applyFill="1" applyBorder="1" applyAlignment="1" applyProtection="1">
      <alignment horizontal="center" vertical="center" wrapText="1"/>
      <protection/>
    </xf>
    <xf numFmtId="10" fontId="10" fillId="33" borderId="12" xfId="69" applyNumberFormat="1" applyFont="1" applyFill="1" applyBorder="1" applyAlignment="1" applyProtection="1">
      <alignment horizontal="center" vertical="center" wrapText="1"/>
      <protection/>
    </xf>
    <xf numFmtId="172" fontId="69" fillId="34" borderId="13" xfId="49" applyFont="1" applyFill="1" applyBorder="1" applyAlignment="1" applyProtection="1">
      <alignment horizontal="center" vertical="center" wrapText="1"/>
      <protection/>
    </xf>
    <xf numFmtId="172" fontId="70" fillId="34" borderId="14" xfId="49" applyFont="1" applyFill="1" applyBorder="1" applyAlignment="1" applyProtection="1">
      <alignment horizontal="center" vertical="center" wrapText="1"/>
      <protection/>
    </xf>
    <xf numFmtId="10" fontId="10" fillId="35" borderId="15" xfId="69" applyNumberFormat="1" applyFont="1" applyFill="1" applyBorder="1" applyAlignment="1" applyProtection="1">
      <alignment horizontal="center" vertical="center" wrapText="1"/>
      <protection/>
    </xf>
    <xf numFmtId="172" fontId="70" fillId="34" borderId="16" xfId="49" applyFont="1" applyFill="1" applyBorder="1" applyAlignment="1" applyProtection="1">
      <alignment horizontal="center" vertical="center" wrapText="1"/>
      <protection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71" fillId="0" borderId="0" xfId="45" applyFont="1" applyFill="1" applyBorder="1" applyAlignment="1" applyProtection="1">
      <alignment vertical="center"/>
      <protection locked="0"/>
    </xf>
    <xf numFmtId="10" fontId="4" fillId="0" borderId="17" xfId="69" applyNumberFormat="1" applyFont="1" applyFill="1" applyBorder="1" applyAlignment="1" applyProtection="1">
      <alignment horizontal="center" vertical="center" wrapText="1"/>
      <protection/>
    </xf>
    <xf numFmtId="10" fontId="4" fillId="0" borderId="18" xfId="69" applyNumberFormat="1" applyFont="1" applyFill="1" applyBorder="1" applyAlignment="1" applyProtection="1">
      <alignment horizontal="center" vertical="center" wrapText="1"/>
      <protection/>
    </xf>
    <xf numFmtId="196" fontId="5" fillId="0" borderId="0" xfId="49" applyNumberFormat="1" applyFont="1" applyFill="1" applyBorder="1" applyAlignment="1" applyProtection="1">
      <alignment horizontal="center" vertical="center" wrapText="1"/>
      <protection/>
    </xf>
    <xf numFmtId="172" fontId="4" fillId="0" borderId="19" xfId="49" applyFont="1" applyFill="1" applyBorder="1" applyAlignment="1" applyProtection="1">
      <alignment horizontal="centerContinuous" vertical="center"/>
      <protection/>
    </xf>
    <xf numFmtId="172" fontId="4" fillId="0" borderId="20" xfId="49" applyFont="1" applyFill="1" applyBorder="1" applyAlignment="1" applyProtection="1">
      <alignment horizontal="centerContinuous" vertical="center"/>
      <protection/>
    </xf>
    <xf numFmtId="172" fontId="10" fillId="35" borderId="21" xfId="49" applyFont="1" applyFill="1" applyBorder="1" applyAlignment="1" applyProtection="1">
      <alignment horizontal="centerContinuous" vertical="center" wrapText="1"/>
      <protection/>
    </xf>
    <xf numFmtId="172" fontId="5" fillId="0" borderId="22" xfId="49" applyFont="1" applyFill="1" applyBorder="1" applyAlignment="1" applyProtection="1">
      <alignment horizontal="center" vertical="center" wrapText="1"/>
      <protection/>
    </xf>
    <xf numFmtId="203" fontId="5" fillId="0" borderId="23" xfId="49" applyNumberFormat="1" applyFont="1" applyFill="1" applyBorder="1" applyAlignment="1" applyProtection="1">
      <alignment horizontal="center" vertical="center" wrapText="1"/>
      <protection/>
    </xf>
    <xf numFmtId="194" fontId="16" fillId="0" borderId="24" xfId="49" applyNumberFormat="1" applyFont="1" applyFill="1" applyBorder="1" applyAlignment="1" applyProtection="1">
      <alignment horizontal="right" vertical="center" wrapText="1"/>
      <protection/>
    </xf>
    <xf numFmtId="49" fontId="18" fillId="0" borderId="25" xfId="65" applyNumberFormat="1" applyFont="1" applyFill="1" applyBorder="1" applyAlignment="1" applyProtection="1">
      <alignment horizontal="center" vertical="center"/>
      <protection/>
    </xf>
    <xf numFmtId="49" fontId="18" fillId="0" borderId="26" xfId="65" applyNumberFormat="1" applyFont="1" applyFill="1" applyBorder="1" applyAlignment="1" applyProtection="1">
      <alignment horizontal="center" vertical="center"/>
      <protection/>
    </xf>
    <xf numFmtId="0" fontId="21" fillId="0" borderId="26" xfId="65" applyNumberFormat="1" applyFont="1" applyFill="1" applyBorder="1" applyAlignment="1" applyProtection="1">
      <alignment horizontal="center" vertical="center"/>
      <protection/>
    </xf>
    <xf numFmtId="0" fontId="21" fillId="0" borderId="0" xfId="65" applyNumberFormat="1" applyFont="1" applyFill="1" applyBorder="1" applyAlignment="1" applyProtection="1">
      <alignment horizontal="left" vertical="center"/>
      <protection/>
    </xf>
    <xf numFmtId="49" fontId="18" fillId="0" borderId="27" xfId="65" applyNumberFormat="1" applyFont="1" applyFill="1" applyBorder="1" applyAlignment="1" applyProtection="1">
      <alignment horizontal="left" vertical="center"/>
      <protection/>
    </xf>
    <xf numFmtId="203" fontId="5" fillId="0" borderId="28" xfId="49" applyNumberFormat="1" applyFont="1" applyFill="1" applyBorder="1" applyAlignment="1" applyProtection="1">
      <alignment horizontal="center" vertical="center" wrapText="1"/>
      <protection/>
    </xf>
    <xf numFmtId="49" fontId="18" fillId="0" borderId="26" xfId="65" applyNumberFormat="1" applyFont="1" applyFill="1" applyBorder="1" applyAlignment="1" applyProtection="1">
      <alignment horizontal="centerContinuous" vertical="center"/>
      <protection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45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horizontal="left" vertical="center" wrapText="1"/>
      <protection locked="0"/>
    </xf>
    <xf numFmtId="180" fontId="3" fillId="0" borderId="0" xfId="0" applyNumberFormat="1" applyFont="1" applyBorder="1" applyAlignment="1" applyProtection="1">
      <alignment/>
      <protection locked="0"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16" fillId="0" borderId="0" xfId="45" applyFont="1" applyBorder="1" applyAlignment="1" applyProtection="1">
      <alignment horizontal="left" vertical="center" wrapText="1"/>
      <protection locked="0"/>
    </xf>
    <xf numFmtId="181" fontId="19" fillId="0" borderId="0" xfId="49" applyNumberFormat="1" applyFont="1" applyFill="1" applyBorder="1" applyAlignment="1" applyProtection="1">
      <alignment horizontal="right" vertical="center"/>
      <protection locked="0"/>
    </xf>
    <xf numFmtId="194" fontId="16" fillId="0" borderId="0" xfId="49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181" fontId="19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left" vertical="center" wrapText="1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left" vertical="center"/>
      <protection locked="0"/>
    </xf>
    <xf numFmtId="0" fontId="5" fillId="0" borderId="0" xfId="45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left" vertical="center"/>
      <protection locked="0"/>
    </xf>
    <xf numFmtId="0" fontId="13" fillId="0" borderId="0" xfId="45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5" fillId="0" borderId="16" xfId="45" applyFont="1" applyBorder="1" applyAlignment="1" applyProtection="1">
      <alignment horizontal="left" vertical="center" wrapText="1"/>
      <protection/>
    </xf>
    <xf numFmtId="0" fontId="5" fillId="0" borderId="24" xfId="45" applyFont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6" xfId="45" applyFont="1" applyBorder="1" applyAlignment="1" applyProtection="1">
      <alignment horizontal="left" vertical="center" wrapText="1"/>
      <protection/>
    </xf>
    <xf numFmtId="0" fontId="5" fillId="0" borderId="0" xfId="45" applyFont="1" applyBorder="1" applyAlignment="1" applyProtection="1">
      <alignment horizontal="left" vertical="center" wrapText="1"/>
      <protection/>
    </xf>
    <xf numFmtId="4" fontId="5" fillId="0" borderId="0" xfId="45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/>
      <protection/>
    </xf>
    <xf numFmtId="0" fontId="16" fillId="0" borderId="0" xfId="45" applyFont="1" applyBorder="1" applyAlignment="1" applyProtection="1">
      <alignment horizontal="left" vertical="center"/>
      <protection/>
    </xf>
    <xf numFmtId="2" fontId="4" fillId="0" borderId="3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4" fontId="16" fillId="0" borderId="0" xfId="45" applyNumberFormat="1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80" fontId="4" fillId="0" borderId="30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0" fontId="5" fillId="0" borderId="31" xfId="45" applyFont="1" applyBorder="1" applyAlignment="1" applyProtection="1">
      <alignment horizontal="left" vertical="center" wrapText="1"/>
      <protection/>
    </xf>
    <xf numFmtId="0" fontId="5" fillId="0" borderId="32" xfId="45" applyFont="1" applyBorder="1" applyAlignment="1" applyProtection="1">
      <alignment horizontal="left" vertical="center" wrapText="1"/>
      <protection/>
    </xf>
    <xf numFmtId="0" fontId="10" fillId="0" borderId="32" xfId="45" applyFont="1" applyBorder="1" applyAlignment="1" applyProtection="1">
      <alignment vertical="center" wrapText="1"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10" fillId="0" borderId="24" xfId="45" applyFont="1" applyBorder="1" applyAlignment="1" applyProtection="1">
      <alignment horizontal="left" vertical="center" wrapText="1"/>
      <protection/>
    </xf>
    <xf numFmtId="0" fontId="16" fillId="0" borderId="24" xfId="45" applyFont="1" applyBorder="1" applyAlignment="1" applyProtection="1">
      <alignment horizontal="left" vertical="center" wrapText="1"/>
      <protection/>
    </xf>
    <xf numFmtId="0" fontId="18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18" fillId="0" borderId="33" xfId="75" applyNumberFormat="1" applyFont="1" applyFill="1" applyBorder="1" applyAlignment="1" applyProtection="1">
      <alignment horizontal="left" vertical="center"/>
      <protection/>
    </xf>
    <xf numFmtId="0" fontId="18" fillId="0" borderId="33" xfId="75" applyNumberFormat="1" applyFont="1" applyFill="1" applyBorder="1" applyAlignment="1" applyProtection="1">
      <alignment horizontal="center" vertical="center"/>
      <protection/>
    </xf>
    <xf numFmtId="172" fontId="18" fillId="0" borderId="33" xfId="75" applyNumberFormat="1" applyFont="1" applyFill="1" applyBorder="1" applyAlignment="1" applyProtection="1">
      <alignment horizontal="center" vertical="center"/>
      <protection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0" fontId="18" fillId="0" borderId="34" xfId="75" applyNumberFormat="1" applyFont="1" applyFill="1" applyBorder="1" applyAlignment="1" applyProtection="1">
      <alignment horizontal="center" vertical="center"/>
      <protection/>
    </xf>
    <xf numFmtId="0" fontId="18" fillId="0" borderId="0" xfId="75" applyNumberFormat="1" applyFont="1" applyFill="1" applyBorder="1" applyAlignment="1" applyProtection="1">
      <alignment horizontal="centerContinuous" vertical="center"/>
      <protection/>
    </xf>
    <xf numFmtId="0" fontId="21" fillId="0" borderId="0" xfId="75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35" xfId="75" applyNumberFormat="1" applyFont="1" applyFill="1" applyBorder="1" applyAlignment="1" applyProtection="1">
      <alignment horizontal="center" vertical="center"/>
      <protection/>
    </xf>
    <xf numFmtId="172" fontId="15" fillId="0" borderId="35" xfId="49" applyFont="1" applyBorder="1" applyAlignment="1" applyProtection="1">
      <alignment horizontal="left" vertical="center"/>
      <protection/>
    </xf>
    <xf numFmtId="172" fontId="15" fillId="0" borderId="0" xfId="49" applyFont="1" applyBorder="1" applyAlignment="1" applyProtection="1">
      <alignment horizontal="left" vertical="center"/>
      <protection/>
    </xf>
    <xf numFmtId="172" fontId="18" fillId="0" borderId="35" xfId="75" applyNumberFormat="1" applyFont="1" applyFill="1" applyBorder="1" applyAlignment="1" applyProtection="1">
      <alignment horizontal="center" vertical="center"/>
      <protection/>
    </xf>
    <xf numFmtId="0" fontId="18" fillId="0" borderId="26" xfId="75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/>
      <protection/>
    </xf>
    <xf numFmtId="43" fontId="0" fillId="0" borderId="34" xfId="0" applyNumberForma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3" fontId="0" fillId="0" borderId="36" xfId="0" applyNumberFormat="1" applyFill="1" applyBorder="1" applyAlignment="1" applyProtection="1">
      <alignment/>
      <protection/>
    </xf>
    <xf numFmtId="0" fontId="18" fillId="0" borderId="27" xfId="75" applyNumberFormat="1" applyFont="1" applyFill="1" applyBorder="1" applyAlignment="1" applyProtection="1">
      <alignment horizontal="center" vertical="center"/>
      <protection/>
    </xf>
    <xf numFmtId="172" fontId="4" fillId="0" borderId="37" xfId="49" applyFont="1" applyFill="1" applyBorder="1" applyAlignment="1" applyProtection="1">
      <alignment horizontal="centerContinuous" vertical="center"/>
      <protection/>
    </xf>
    <xf numFmtId="172" fontId="4" fillId="0" borderId="38" xfId="49" applyFont="1" applyFill="1" applyBorder="1" applyAlignment="1" applyProtection="1">
      <alignment horizontal="centerContinuous" vertical="center"/>
      <protection/>
    </xf>
    <xf numFmtId="179" fontId="70" fillId="34" borderId="21" xfId="49" applyNumberFormat="1" applyFont="1" applyFill="1" applyBorder="1" applyAlignment="1" applyProtection="1">
      <alignment horizontal="center" vertical="center"/>
      <protection/>
    </xf>
    <xf numFmtId="10" fontId="72" fillId="34" borderId="13" xfId="69" applyNumberFormat="1" applyFont="1" applyFill="1" applyBorder="1" applyAlignment="1" applyProtection="1">
      <alignment horizontal="center" vertical="center" wrapText="1"/>
      <protection/>
    </xf>
    <xf numFmtId="196" fontId="16" fillId="0" borderId="22" xfId="49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/>
      <protection/>
    </xf>
    <xf numFmtId="200" fontId="16" fillId="0" borderId="22" xfId="49" applyNumberFormat="1" applyFont="1" applyBorder="1" applyAlignment="1" applyProtection="1">
      <alignment horizontal="center" vertical="center"/>
      <protection/>
    </xf>
    <xf numFmtId="206" fontId="16" fillId="0" borderId="39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32" xfId="45" applyFont="1" applyBorder="1" applyAlignment="1" applyProtection="1">
      <alignment vertical="center"/>
      <protection locked="0"/>
    </xf>
    <xf numFmtId="0" fontId="4" fillId="0" borderId="32" xfId="45" applyFont="1" applyBorder="1" applyAlignment="1" applyProtection="1">
      <alignment vertical="center"/>
      <protection locked="0"/>
    </xf>
    <xf numFmtId="0" fontId="4" fillId="0" borderId="32" xfId="45" applyFont="1" applyBorder="1" applyAlignment="1" applyProtection="1">
      <alignment horizontal="center" vertical="center"/>
      <protection locked="0"/>
    </xf>
    <xf numFmtId="4" fontId="4" fillId="0" borderId="32" xfId="45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/>
      <protection locked="0"/>
    </xf>
    <xf numFmtId="0" fontId="0" fillId="0" borderId="23" xfId="45" applyFont="1" applyBorder="1" applyAlignment="1" applyProtection="1">
      <alignment vertical="center"/>
      <protection locked="0"/>
    </xf>
    <xf numFmtId="0" fontId="0" fillId="0" borderId="23" xfId="45" applyFont="1" applyFill="1" applyBorder="1" applyAlignment="1" applyProtection="1">
      <alignment horizontal="center" vertical="center"/>
      <protection locked="0"/>
    </xf>
    <xf numFmtId="0" fontId="0" fillId="0" borderId="23" xfId="45" applyFont="1" applyBorder="1" applyAlignment="1" applyProtection="1">
      <alignment horizontal="left" vertical="center"/>
      <protection locked="0"/>
    </xf>
    <xf numFmtId="0" fontId="5" fillId="0" borderId="23" xfId="45" applyFont="1" applyBorder="1" applyAlignment="1" applyProtection="1">
      <alignment horizontal="center" vertical="center" wrapText="1"/>
      <protection locked="0"/>
    </xf>
    <xf numFmtId="4" fontId="5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4" fontId="0" fillId="0" borderId="40" xfId="66" applyNumberFormat="1" applyFont="1" applyFill="1" applyBorder="1" applyAlignment="1" applyProtection="1">
      <alignment horizontal="center" vertical="center"/>
      <protection locked="0"/>
    </xf>
    <xf numFmtId="4" fontId="0" fillId="0" borderId="41" xfId="66" applyNumberFormat="1" applyFont="1" applyFill="1" applyBorder="1" applyAlignment="1" applyProtection="1">
      <alignment horizontal="center" vertical="center"/>
      <protection locked="0"/>
    </xf>
    <xf numFmtId="4" fontId="0" fillId="0" borderId="42" xfId="66" applyNumberFormat="1" applyFont="1" applyFill="1" applyBorder="1" applyAlignment="1" applyProtection="1">
      <alignment horizontal="center" vertical="center"/>
      <protection locked="0"/>
    </xf>
    <xf numFmtId="4" fontId="0" fillId="0" borderId="43" xfId="66" applyNumberFormat="1" applyFont="1" applyFill="1" applyBorder="1" applyAlignment="1" applyProtection="1">
      <alignment horizontal="center" vertical="center"/>
      <protection locked="0"/>
    </xf>
    <xf numFmtId="4" fontId="0" fillId="0" borderId="44" xfId="66" applyNumberFormat="1" applyFont="1" applyFill="1" applyBorder="1" applyAlignment="1" applyProtection="1">
      <alignment horizontal="center" vertical="center"/>
      <protection locked="0"/>
    </xf>
    <xf numFmtId="10" fontId="70" fillId="36" borderId="45" xfId="69" applyNumberFormat="1" applyFont="1" applyFill="1" applyBorder="1" applyAlignment="1" applyProtection="1">
      <alignment horizontal="center" vertical="center"/>
      <protection locked="0"/>
    </xf>
    <xf numFmtId="0" fontId="70" fillId="0" borderId="46" xfId="45" applyFont="1" applyFill="1" applyBorder="1" applyAlignment="1" applyProtection="1">
      <alignment horizontal="center" vertical="center"/>
      <protection locked="0"/>
    </xf>
    <xf numFmtId="179" fontId="70" fillId="0" borderId="47" xfId="49" applyNumberFormat="1" applyFont="1" applyFill="1" applyBorder="1" applyAlignment="1" applyProtection="1">
      <alignment horizontal="center" vertical="center"/>
      <protection locked="0"/>
    </xf>
    <xf numFmtId="9" fontId="71" fillId="0" borderId="47" xfId="4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174" fontId="0" fillId="0" borderId="0" xfId="45" applyNumberFormat="1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2" fontId="0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5" fillId="0" borderId="30" xfId="45" applyFont="1" applyBorder="1" applyAlignment="1" applyProtection="1">
      <alignment vertical="center" wrapText="1"/>
      <protection/>
    </xf>
    <xf numFmtId="0" fontId="5" fillId="0" borderId="0" xfId="45" applyFont="1" applyBorder="1" applyAlignment="1" applyProtection="1">
      <alignment horizontal="center" vertical="center" wrapText="1"/>
      <protection/>
    </xf>
    <xf numFmtId="0" fontId="5" fillId="0" borderId="0" xfId="45" applyFont="1" applyFill="1" applyBorder="1" applyAlignment="1" applyProtection="1">
      <alignment vertical="center"/>
      <protection/>
    </xf>
    <xf numFmtId="0" fontId="5" fillId="0" borderId="0" xfId="45" applyFont="1" applyBorder="1" applyAlignment="1" applyProtection="1">
      <alignment vertical="center"/>
      <protection/>
    </xf>
    <xf numFmtId="0" fontId="7" fillId="0" borderId="0" xfId="45" applyFont="1" applyFill="1" applyBorder="1" applyAlignment="1" applyProtection="1">
      <alignment vertical="center"/>
      <protection/>
    </xf>
    <xf numFmtId="174" fontId="5" fillId="0" borderId="22" xfId="45" applyNumberFormat="1" applyFont="1" applyBorder="1" applyAlignment="1" applyProtection="1">
      <alignment horizontal="center" vertical="center" wrapText="1"/>
      <protection/>
    </xf>
    <xf numFmtId="0" fontId="5" fillId="0" borderId="30" xfId="45" applyFont="1" applyBorder="1" applyAlignment="1" applyProtection="1">
      <alignment horizontal="left" vertical="center"/>
      <protection/>
    </xf>
    <xf numFmtId="0" fontId="5" fillId="0" borderId="0" xfId="45" applyFont="1" applyFill="1" applyBorder="1" applyAlignment="1" applyProtection="1">
      <alignment horizontal="left" vertical="center" wrapText="1"/>
      <protection/>
    </xf>
    <xf numFmtId="0" fontId="5" fillId="0" borderId="22" xfId="45" applyFont="1" applyBorder="1" applyAlignment="1" applyProtection="1">
      <alignment horizontal="center" vertical="center" wrapText="1"/>
      <protection/>
    </xf>
    <xf numFmtId="0" fontId="5" fillId="0" borderId="30" xfId="45" applyFont="1" applyBorder="1" applyAlignment="1" applyProtection="1">
      <alignment vertical="center"/>
      <protection/>
    </xf>
    <xf numFmtId="172" fontId="5" fillId="0" borderId="22" xfId="45" applyNumberFormat="1" applyFont="1" applyBorder="1" applyAlignment="1" applyProtection="1">
      <alignment horizontal="center" vertical="center" wrapText="1"/>
      <protection/>
    </xf>
    <xf numFmtId="4" fontId="5" fillId="0" borderId="0" xfId="45" applyNumberFormat="1" applyFont="1" applyFill="1" applyBorder="1" applyAlignment="1" applyProtection="1">
      <alignment horizontal="center" vertical="center" wrapText="1"/>
      <protection/>
    </xf>
    <xf numFmtId="200" fontId="5" fillId="0" borderId="0" xfId="45" applyNumberFormat="1" applyFont="1" applyBorder="1" applyAlignment="1" applyProtection="1">
      <alignment horizontal="center" vertical="center" wrapText="1"/>
      <protection/>
    </xf>
    <xf numFmtId="0" fontId="5" fillId="0" borderId="30" xfId="45" applyFont="1" applyBorder="1" applyAlignment="1" applyProtection="1">
      <alignment horizontal="left" vertical="center" wrapText="1"/>
      <protection/>
    </xf>
    <xf numFmtId="0" fontId="8" fillId="0" borderId="0" xfId="45" applyFont="1" applyBorder="1" applyAlignment="1" applyProtection="1">
      <alignment horizontal="center" vertical="center" wrapText="1"/>
      <protection/>
    </xf>
    <xf numFmtId="172" fontId="5" fillId="0" borderId="0" xfId="45" applyNumberFormat="1" applyFont="1" applyBorder="1" applyAlignment="1" applyProtection="1">
      <alignment horizontal="center" vertical="center" wrapText="1"/>
      <protection/>
    </xf>
    <xf numFmtId="4" fontId="5" fillId="0" borderId="22" xfId="45" applyNumberFormat="1" applyFont="1" applyBorder="1" applyAlignment="1" applyProtection="1">
      <alignment horizontal="center" vertical="center" wrapText="1"/>
      <protection/>
    </xf>
    <xf numFmtId="0" fontId="5" fillId="0" borderId="48" xfId="45" applyFont="1" applyBorder="1" applyAlignment="1" applyProtection="1">
      <alignment vertical="center"/>
      <protection/>
    </xf>
    <xf numFmtId="0" fontId="7" fillId="0" borderId="23" xfId="45" applyFont="1" applyFill="1" applyBorder="1" applyAlignment="1" applyProtection="1">
      <alignment vertical="center"/>
      <protection/>
    </xf>
    <xf numFmtId="0" fontId="5" fillId="0" borderId="23" xfId="45" applyFont="1" applyBorder="1" applyAlignment="1" applyProtection="1">
      <alignment vertical="center"/>
      <protection/>
    </xf>
    <xf numFmtId="0" fontId="7" fillId="0" borderId="49" xfId="45" applyFont="1" applyFill="1" applyBorder="1" applyAlignment="1" applyProtection="1">
      <alignment vertical="center"/>
      <protection/>
    </xf>
    <xf numFmtId="0" fontId="0" fillId="0" borderId="30" xfId="45" applyFont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vertical="center" wrapText="1"/>
      <protection/>
    </xf>
    <xf numFmtId="0" fontId="0" fillId="0" borderId="0" xfId="45" applyFont="1" applyFill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horizontal="left" vertical="center" wrapText="1"/>
      <protection/>
    </xf>
    <xf numFmtId="0" fontId="0" fillId="0" borderId="0" xfId="45" applyFont="1" applyBorder="1" applyAlignment="1" applyProtection="1">
      <alignment horizontal="center" vertical="center" wrapText="1"/>
      <protection/>
    </xf>
    <xf numFmtId="4" fontId="0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22" xfId="45" applyFont="1" applyBorder="1" applyAlignment="1" applyProtection="1">
      <alignment horizontal="center" vertical="center" wrapText="1"/>
      <protection/>
    </xf>
    <xf numFmtId="49" fontId="70" fillId="34" borderId="50" xfId="45" applyNumberFormat="1" applyFont="1" applyFill="1" applyBorder="1" applyAlignment="1" applyProtection="1">
      <alignment horizontal="center" vertical="center"/>
      <protection/>
    </xf>
    <xf numFmtId="0" fontId="70" fillId="34" borderId="24" xfId="45" applyFont="1" applyFill="1" applyBorder="1" applyAlignment="1" applyProtection="1">
      <alignment horizontal="center" vertical="center" wrapText="1"/>
      <protection/>
    </xf>
    <xf numFmtId="0" fontId="70" fillId="34" borderId="14" xfId="45" applyFont="1" applyFill="1" applyBorder="1" applyAlignment="1" applyProtection="1">
      <alignment horizontal="left" vertical="center" wrapText="1"/>
      <protection/>
    </xf>
    <xf numFmtId="0" fontId="70" fillId="34" borderId="16" xfId="45" applyFont="1" applyFill="1" applyBorder="1" applyAlignment="1" applyProtection="1">
      <alignment horizontal="center" vertical="center" wrapText="1"/>
      <protection/>
    </xf>
    <xf numFmtId="4" fontId="70" fillId="36" borderId="14" xfId="45" applyNumberFormat="1" applyFont="1" applyFill="1" applyBorder="1" applyAlignment="1" applyProtection="1">
      <alignment horizontal="center" vertical="center" wrapText="1"/>
      <protection/>
    </xf>
    <xf numFmtId="4" fontId="70" fillId="34" borderId="16" xfId="45" applyNumberFormat="1" applyFont="1" applyFill="1" applyBorder="1" applyAlignment="1" applyProtection="1">
      <alignment horizontal="center" vertical="center" wrapText="1"/>
      <protection/>
    </xf>
    <xf numFmtId="174" fontId="70" fillId="34" borderId="51" xfId="45" applyNumberFormat="1" applyFont="1" applyFill="1" applyBorder="1" applyAlignment="1" applyProtection="1">
      <alignment horizontal="center" vertical="center" wrapText="1"/>
      <protection/>
    </xf>
    <xf numFmtId="176" fontId="10" fillId="37" borderId="21" xfId="45" applyNumberFormat="1" applyFont="1" applyFill="1" applyBorder="1" applyAlignment="1" applyProtection="1">
      <alignment horizontal="center" vertical="center" wrapText="1"/>
      <protection/>
    </xf>
    <xf numFmtId="0" fontId="10" fillId="35" borderId="21" xfId="45" applyFont="1" applyFill="1" applyBorder="1" applyAlignment="1" applyProtection="1">
      <alignment horizontal="left" vertical="center" wrapText="1"/>
      <protection/>
    </xf>
    <xf numFmtId="172" fontId="10" fillId="35" borderId="21" xfId="45" applyNumberFormat="1" applyFont="1" applyFill="1" applyBorder="1" applyAlignment="1" applyProtection="1">
      <alignment horizontal="centerContinuous" vertical="center" wrapText="1"/>
      <protection/>
    </xf>
    <xf numFmtId="0" fontId="4" fillId="0" borderId="19" xfId="45" applyFont="1" applyFill="1" applyBorder="1" applyAlignment="1" applyProtection="1">
      <alignment horizontal="center" vertical="center" wrapText="1"/>
      <protection/>
    </xf>
    <xf numFmtId="0" fontId="4" fillId="0" borderId="19" xfId="45" applyFont="1" applyBorder="1" applyAlignment="1" applyProtection="1">
      <alignment horizontal="left" vertical="center" wrapText="1"/>
      <protection/>
    </xf>
    <xf numFmtId="49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53" xfId="59" applyNumberFormat="1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4" fontId="0" fillId="0" borderId="40" xfId="0" applyNumberFormat="1" applyFont="1" applyFill="1" applyBorder="1" applyAlignment="1" applyProtection="1">
      <alignment horizontal="center" vertical="center"/>
      <protection/>
    </xf>
    <xf numFmtId="4" fontId="0" fillId="0" borderId="40" xfId="66" applyNumberFormat="1" applyFont="1" applyFill="1" applyBorder="1" applyAlignment="1" applyProtection="1">
      <alignment horizontal="center" vertical="center"/>
      <protection/>
    </xf>
    <xf numFmtId="4" fontId="0" fillId="0" borderId="40" xfId="66" applyNumberFormat="1" applyFont="1" applyFill="1" applyBorder="1" applyAlignment="1" applyProtection="1">
      <alignment horizontal="center" vertical="center"/>
      <protection/>
    </xf>
    <xf numFmtId="172" fontId="0" fillId="0" borderId="40" xfId="49" applyFont="1" applyFill="1" applyBorder="1" applyAlignment="1" applyProtection="1">
      <alignment horizontal="right" vertical="center"/>
      <protection/>
    </xf>
    <xf numFmtId="172" fontId="0" fillId="0" borderId="54" xfId="49" applyFont="1" applyFill="1" applyBorder="1" applyAlignment="1" applyProtection="1">
      <alignment horizontal="right" vertical="center"/>
      <protection/>
    </xf>
    <xf numFmtId="10" fontId="0" fillId="0" borderId="55" xfId="69" applyNumberFormat="1" applyFont="1" applyFill="1" applyBorder="1" applyAlignment="1" applyProtection="1">
      <alignment horizontal="center" vertical="center"/>
      <protection/>
    </xf>
    <xf numFmtId="49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59" applyNumberFormat="1" applyFont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4" fontId="0" fillId="0" borderId="41" xfId="0" applyNumberFormat="1" applyFont="1" applyFill="1" applyBorder="1" applyAlignment="1" applyProtection="1">
      <alignment horizontal="center" vertical="center"/>
      <protection/>
    </xf>
    <xf numFmtId="4" fontId="0" fillId="0" borderId="41" xfId="66" applyNumberFormat="1" applyFont="1" applyFill="1" applyBorder="1" applyAlignment="1" applyProtection="1">
      <alignment horizontal="center" vertical="center"/>
      <protection/>
    </xf>
    <xf numFmtId="4" fontId="0" fillId="0" borderId="41" xfId="66" applyNumberFormat="1" applyFont="1" applyFill="1" applyBorder="1" applyAlignment="1" applyProtection="1">
      <alignment horizontal="center" vertical="center"/>
      <protection/>
    </xf>
    <xf numFmtId="172" fontId="0" fillId="0" borderId="41" xfId="49" applyFont="1" applyFill="1" applyBorder="1" applyAlignment="1" applyProtection="1">
      <alignment horizontal="right" vertical="center"/>
      <protection/>
    </xf>
    <xf numFmtId="172" fontId="0" fillId="0" borderId="58" xfId="49" applyFont="1" applyFill="1" applyBorder="1" applyAlignment="1" applyProtection="1">
      <alignment horizontal="right" vertical="center"/>
      <protection/>
    </xf>
    <xf numFmtId="172" fontId="0" fillId="0" borderId="59" xfId="49" applyFont="1" applyFill="1" applyBorder="1" applyAlignment="1" applyProtection="1">
      <alignment horizontal="right" vertical="center"/>
      <protection/>
    </xf>
    <xf numFmtId="10" fontId="0" fillId="0" borderId="60" xfId="69" applyNumberFormat="1" applyFont="1" applyFill="1" applyBorder="1" applyAlignment="1" applyProtection="1">
      <alignment horizontal="center" vertical="center"/>
      <protection/>
    </xf>
    <xf numFmtId="0" fontId="4" fillId="0" borderId="20" xfId="45" applyFont="1" applyFill="1" applyBorder="1" applyAlignment="1" applyProtection="1">
      <alignment horizontal="center" vertical="center" wrapText="1"/>
      <protection/>
    </xf>
    <xf numFmtId="0" fontId="4" fillId="0" borderId="20" xfId="45" applyFont="1" applyBorder="1" applyAlignment="1" applyProtection="1">
      <alignment horizontal="left" vertical="center" wrapText="1"/>
      <protection/>
    </xf>
    <xf numFmtId="49" fontId="0" fillId="0" borderId="61" xfId="0" applyNumberFormat="1" applyFont="1" applyFill="1" applyBorder="1" applyAlignment="1" applyProtection="1">
      <alignment horizontal="center" vertical="center"/>
      <protection/>
    </xf>
    <xf numFmtId="49" fontId="0" fillId="0" borderId="11" xfId="45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4" fontId="0" fillId="0" borderId="42" xfId="0" applyNumberFormat="1" applyFont="1" applyFill="1" applyBorder="1" applyAlignment="1" applyProtection="1">
      <alignment horizontal="center" vertical="center"/>
      <protection/>
    </xf>
    <xf numFmtId="4" fontId="0" fillId="0" borderId="42" xfId="66" applyNumberFormat="1" applyFont="1" applyFill="1" applyBorder="1" applyAlignment="1" applyProtection="1">
      <alignment horizontal="center" vertical="center"/>
      <protection/>
    </xf>
    <xf numFmtId="172" fontId="0" fillId="0" borderId="42" xfId="49" applyFont="1" applyFill="1" applyBorder="1" applyAlignment="1" applyProtection="1">
      <alignment horizontal="right" vertical="center"/>
      <protection/>
    </xf>
    <xf numFmtId="10" fontId="0" fillId="0" borderId="62" xfId="69" applyNumberFormat="1" applyFont="1" applyFill="1" applyBorder="1" applyAlignment="1" applyProtection="1">
      <alignment horizontal="center" vertical="center"/>
      <protection/>
    </xf>
    <xf numFmtId="4" fontId="0" fillId="0" borderId="11" xfId="66" applyNumberFormat="1" applyFont="1" applyFill="1" applyBorder="1" applyAlignment="1" applyProtection="1">
      <alignment horizontal="center" vertical="center"/>
      <protection/>
    </xf>
    <xf numFmtId="172" fontId="0" fillId="0" borderId="63" xfId="49" applyFont="1" applyFill="1" applyBorder="1" applyAlignment="1" applyProtection="1">
      <alignment horizontal="right" vertical="center"/>
      <protection/>
    </xf>
    <xf numFmtId="10" fontId="0" fillId="0" borderId="64" xfId="69" applyNumberFormat="1" applyFont="1" applyFill="1" applyBorder="1" applyAlignment="1" applyProtection="1">
      <alignment horizontal="center" vertical="center"/>
      <protection/>
    </xf>
    <xf numFmtId="0" fontId="0" fillId="0" borderId="0" xfId="59" applyNumberFormat="1" applyFont="1" applyAlignment="1" applyProtection="1">
      <alignment horizontal="center" vertical="center"/>
      <protection/>
    </xf>
    <xf numFmtId="172" fontId="0" fillId="0" borderId="65" xfId="49" applyFont="1" applyFill="1" applyBorder="1" applyAlignment="1" applyProtection="1">
      <alignment horizontal="right" vertical="center"/>
      <protection/>
    </xf>
    <xf numFmtId="0" fontId="0" fillId="0" borderId="11" xfId="45" applyNumberFormat="1" applyFont="1" applyFill="1" applyBorder="1" applyAlignment="1" applyProtection="1">
      <alignment horizontal="center" vertical="center"/>
      <protection/>
    </xf>
    <xf numFmtId="0" fontId="10" fillId="0" borderId="19" xfId="45" applyFont="1" applyBorder="1" applyAlignment="1" applyProtection="1">
      <alignment horizontal="left" vertical="center" wrapText="1"/>
      <protection/>
    </xf>
    <xf numFmtId="49" fontId="0" fillId="0" borderId="52" xfId="45" applyNumberFormat="1" applyFont="1" applyFill="1" applyBorder="1" applyAlignment="1" applyProtection="1">
      <alignment horizontal="center" vertical="center"/>
      <protection/>
    </xf>
    <xf numFmtId="49" fontId="0" fillId="0" borderId="40" xfId="45" applyNumberFormat="1" applyFont="1" applyFill="1" applyBorder="1" applyAlignment="1" applyProtection="1">
      <alignment horizontal="center" vertical="center"/>
      <protection/>
    </xf>
    <xf numFmtId="4" fontId="0" fillId="0" borderId="40" xfId="45" applyNumberFormat="1" applyFont="1" applyFill="1" applyBorder="1" applyAlignment="1" applyProtection="1">
      <alignment horizontal="center" vertical="center" wrapText="1"/>
      <protection/>
    </xf>
    <xf numFmtId="172" fontId="0" fillId="0" borderId="66" xfId="49" applyFont="1" applyFill="1" applyBorder="1" applyAlignment="1" applyProtection="1">
      <alignment horizontal="right" vertical="center"/>
      <protection/>
    </xf>
    <xf numFmtId="49" fontId="0" fillId="0" borderId="67" xfId="45" applyNumberFormat="1" applyFont="1" applyFill="1" applyBorder="1" applyAlignment="1" applyProtection="1">
      <alignment horizontal="center" vertical="center"/>
      <protection/>
    </xf>
    <xf numFmtId="0" fontId="0" fillId="0" borderId="43" xfId="45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4" fontId="0" fillId="0" borderId="43" xfId="0" applyNumberFormat="1" applyFont="1" applyFill="1" applyBorder="1" applyAlignment="1" applyProtection="1">
      <alignment horizontal="center" vertical="center"/>
      <protection/>
    </xf>
    <xf numFmtId="4" fontId="0" fillId="0" borderId="43" xfId="66" applyNumberFormat="1" applyFont="1" applyFill="1" applyBorder="1" applyAlignment="1" applyProtection="1">
      <alignment horizontal="center" vertical="center"/>
      <protection/>
    </xf>
    <xf numFmtId="172" fontId="0" fillId="0" borderId="43" xfId="49" applyFont="1" applyFill="1" applyBorder="1" applyAlignment="1" applyProtection="1">
      <alignment horizontal="right" vertical="center"/>
      <protection/>
    </xf>
    <xf numFmtId="172" fontId="0" fillId="0" borderId="68" xfId="49" applyFont="1" applyFill="1" applyBorder="1" applyAlignment="1" applyProtection="1">
      <alignment horizontal="right" vertical="center"/>
      <protection/>
    </xf>
    <xf numFmtId="10" fontId="0" fillId="0" borderId="69" xfId="69" applyNumberFormat="1" applyFont="1" applyFill="1" applyBorder="1" applyAlignment="1" applyProtection="1">
      <alignment horizontal="center" vertical="center"/>
      <protection/>
    </xf>
    <xf numFmtId="49" fontId="0" fillId="0" borderId="43" xfId="45" applyNumberFormat="1" applyFont="1" applyFill="1" applyBorder="1" applyAlignment="1" applyProtection="1">
      <alignment horizontal="center" vertical="center"/>
      <protection/>
    </xf>
    <xf numFmtId="0" fontId="0" fillId="0" borderId="43" xfId="45" applyNumberFormat="1" applyFont="1" applyFill="1" applyBorder="1" applyAlignment="1" applyProtection="1">
      <alignment horizontal="center" vertical="center"/>
      <protection/>
    </xf>
    <xf numFmtId="49" fontId="0" fillId="0" borderId="41" xfId="45" applyNumberFormat="1" applyFont="1" applyFill="1" applyBorder="1" applyAlignment="1" applyProtection="1">
      <alignment horizontal="center" vertical="center"/>
      <protection/>
    </xf>
    <xf numFmtId="172" fontId="0" fillId="0" borderId="70" xfId="49" applyFont="1" applyFill="1" applyBorder="1" applyAlignment="1" applyProtection="1">
      <alignment horizontal="right" vertical="center"/>
      <protection/>
    </xf>
    <xf numFmtId="0" fontId="0" fillId="0" borderId="40" xfId="45" applyNumberFormat="1" applyFont="1" applyFill="1" applyBorder="1" applyAlignment="1" applyProtection="1">
      <alignment horizontal="center" vertical="center"/>
      <protection/>
    </xf>
    <xf numFmtId="4" fontId="0" fillId="0" borderId="40" xfId="45" applyNumberFormat="1" applyFont="1" applyFill="1" applyBorder="1" applyAlignment="1" applyProtection="1">
      <alignment horizontal="center" vertical="center" wrapText="1"/>
      <protection/>
    </xf>
    <xf numFmtId="0" fontId="0" fillId="0" borderId="43" xfId="45" applyNumberFormat="1" applyFont="1" applyFill="1" applyBorder="1" applyAlignment="1" applyProtection="1">
      <alignment horizontal="center" vertical="center" wrapText="1"/>
      <protection/>
    </xf>
    <xf numFmtId="4" fontId="0" fillId="0" borderId="43" xfId="66" applyNumberFormat="1" applyFont="1" applyFill="1" applyBorder="1" applyAlignment="1" applyProtection="1">
      <alignment horizontal="center" vertical="center"/>
      <protection/>
    </xf>
    <xf numFmtId="0" fontId="0" fillId="0" borderId="43" xfId="45" applyFont="1" applyFill="1" applyBorder="1" applyAlignment="1" applyProtection="1">
      <alignment horizontal="center" vertical="center" wrapText="1"/>
      <protection/>
    </xf>
    <xf numFmtId="49" fontId="0" fillId="0" borderId="56" xfId="45" applyNumberFormat="1" applyFont="1" applyFill="1" applyBorder="1" applyAlignment="1" applyProtection="1">
      <alignment horizontal="center" vertical="center"/>
      <protection/>
    </xf>
    <xf numFmtId="0" fontId="0" fillId="0" borderId="41" xfId="45" applyNumberFormat="1" applyFont="1" applyFill="1" applyBorder="1" applyAlignment="1" applyProtection="1">
      <alignment horizontal="center" vertical="center" wrapText="1"/>
      <protection/>
    </xf>
    <xf numFmtId="0" fontId="0" fillId="0" borderId="52" xfId="45" applyFont="1" applyFill="1" applyBorder="1" applyAlignment="1" applyProtection="1">
      <alignment horizontal="center" vertical="center" wrapText="1"/>
      <protection/>
    </xf>
    <xf numFmtId="0" fontId="0" fillId="0" borderId="40" xfId="45" applyFont="1" applyFill="1" applyBorder="1" applyAlignment="1" applyProtection="1">
      <alignment horizontal="center" vertical="center" wrapText="1"/>
      <protection/>
    </xf>
    <xf numFmtId="0" fontId="0" fillId="0" borderId="71" xfId="45" applyFont="1" applyFill="1" applyBorder="1" applyAlignment="1" applyProtection="1">
      <alignment horizontal="center" vertical="center" wrapText="1"/>
      <protection/>
    </xf>
    <xf numFmtId="0" fontId="0" fillId="0" borderId="44" xfId="45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4" fontId="0" fillId="0" borderId="44" xfId="0" applyNumberFormat="1" applyFont="1" applyFill="1" applyBorder="1" applyAlignment="1" applyProtection="1">
      <alignment horizontal="center" vertical="center"/>
      <protection/>
    </xf>
    <xf numFmtId="172" fontId="0" fillId="0" borderId="44" xfId="49" applyFont="1" applyFill="1" applyBorder="1" applyAlignment="1" applyProtection="1">
      <alignment horizontal="right" vertical="center"/>
      <protection/>
    </xf>
    <xf numFmtId="172" fontId="0" fillId="0" borderId="72" xfId="49" applyFont="1" applyFill="1" applyBorder="1" applyAlignment="1" applyProtection="1">
      <alignment horizontal="right" vertical="center"/>
      <protection/>
    </xf>
    <xf numFmtId="10" fontId="0" fillId="0" borderId="73" xfId="69" applyNumberFormat="1" applyFont="1" applyFill="1" applyBorder="1" applyAlignment="1" applyProtection="1">
      <alignment horizontal="center" vertical="center"/>
      <protection/>
    </xf>
    <xf numFmtId="0" fontId="0" fillId="0" borderId="40" xfId="45" applyNumberFormat="1" applyFont="1" applyFill="1" applyBorder="1" applyAlignment="1" applyProtection="1">
      <alignment horizontal="center" vertical="center" wrapText="1"/>
      <protection/>
    </xf>
    <xf numFmtId="0" fontId="0" fillId="0" borderId="67" xfId="45" applyFont="1" applyFill="1" applyBorder="1" applyAlignment="1" applyProtection="1">
      <alignment horizontal="center" vertical="center" wrapText="1"/>
      <protection/>
    </xf>
    <xf numFmtId="4" fontId="12" fillId="0" borderId="43" xfId="0" applyNumberFormat="1" applyFont="1" applyFill="1" applyBorder="1" applyAlignment="1" applyProtection="1">
      <alignment horizontal="center" vertical="center"/>
      <protection/>
    </xf>
    <xf numFmtId="0" fontId="70" fillId="34" borderId="74" xfId="45" applyFont="1" applyFill="1" applyBorder="1" applyAlignment="1" applyProtection="1">
      <alignment vertical="center"/>
      <protection/>
    </xf>
    <xf numFmtId="0" fontId="70" fillId="34" borderId="75" xfId="45" applyFont="1" applyFill="1" applyBorder="1" applyAlignment="1" applyProtection="1">
      <alignment vertical="center"/>
      <protection/>
    </xf>
    <xf numFmtId="0" fontId="70" fillId="34" borderId="21" xfId="45" applyFont="1" applyFill="1" applyBorder="1" applyAlignment="1" applyProtection="1">
      <alignment horizontal="left" vertical="center"/>
      <protection/>
    </xf>
    <xf numFmtId="0" fontId="70" fillId="34" borderId="21" xfId="45" applyFont="1" applyFill="1" applyBorder="1" applyAlignment="1" applyProtection="1">
      <alignment horizontal="center" vertical="center"/>
      <protection/>
    </xf>
    <xf numFmtId="4" fontId="70" fillId="36" borderId="45" xfId="45" applyNumberFormat="1" applyFont="1" applyFill="1" applyBorder="1" applyAlignment="1" applyProtection="1">
      <alignment horizontal="center" vertical="center"/>
      <protection/>
    </xf>
    <xf numFmtId="9" fontId="71" fillId="34" borderId="15" xfId="45" applyNumberFormat="1" applyFont="1" applyFill="1" applyBorder="1" applyAlignment="1" applyProtection="1">
      <alignment horizontal="center" vertical="center" wrapText="1"/>
      <protection/>
    </xf>
    <xf numFmtId="0" fontId="2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4" fillId="0" borderId="0" xfId="45" applyFont="1" applyAlignment="1" applyProtection="1">
      <alignment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76" xfId="55" applyNumberFormat="1" applyFill="1" applyBorder="1" applyAlignment="1" applyProtection="1">
      <alignment horizontal="center" vertical="center"/>
      <protection locked="0"/>
    </xf>
    <xf numFmtId="10" fontId="0" fillId="0" borderId="77" xfId="55" applyNumberFormat="1" applyFill="1" applyBorder="1" applyAlignment="1" applyProtection="1">
      <alignment horizontal="center" vertical="center"/>
      <protection locked="0"/>
    </xf>
    <xf numFmtId="10" fontId="0" fillId="0" borderId="78" xfId="55" applyNumberFormat="1" applyFill="1" applyBorder="1" applyAlignment="1" applyProtection="1">
      <alignment horizontal="center" vertical="center"/>
      <protection locked="0"/>
    </xf>
    <xf numFmtId="10" fontId="0" fillId="0" borderId="43" xfId="55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1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3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ill="1" applyProtection="1">
      <alignment/>
      <protection locked="0"/>
    </xf>
    <xf numFmtId="0" fontId="5" fillId="0" borderId="0" xfId="45" applyFont="1" applyBorder="1" applyAlignment="1" applyProtection="1">
      <alignment/>
      <protection locked="0"/>
    </xf>
    <xf numFmtId="0" fontId="0" fillId="38" borderId="0" xfId="45" applyFill="1" applyProtection="1">
      <alignment/>
      <protection locked="0"/>
    </xf>
    <xf numFmtId="0" fontId="4" fillId="0" borderId="79" xfId="45" applyFont="1" applyBorder="1" applyAlignment="1" applyProtection="1">
      <alignment vertical="center" wrapText="1"/>
      <protection/>
    </xf>
    <xf numFmtId="0" fontId="4" fillId="0" borderId="47" xfId="45" applyFont="1" applyBorder="1" applyAlignment="1" applyProtection="1">
      <alignment vertical="center" wrapText="1"/>
      <protection/>
    </xf>
    <xf numFmtId="0" fontId="0" fillId="0" borderId="47" xfId="45" applyFont="1" applyBorder="1" applyAlignment="1" applyProtection="1">
      <alignment vertical="center"/>
      <protection/>
    </xf>
    <xf numFmtId="0" fontId="0" fillId="0" borderId="0" xfId="45" applyFont="1" applyBorder="1" applyAlignment="1" applyProtection="1">
      <alignment vertical="center"/>
      <protection/>
    </xf>
    <xf numFmtId="0" fontId="5" fillId="0" borderId="0" xfId="45" applyFont="1" applyBorder="1" applyAlignment="1" applyProtection="1">
      <alignment horizontal="right" vertical="center" wrapText="1"/>
      <protection/>
    </xf>
    <xf numFmtId="0" fontId="7" fillId="0" borderId="0" xfId="45" applyFont="1" applyBorder="1" applyAlignment="1" applyProtection="1">
      <alignment vertical="center"/>
      <protection/>
    </xf>
    <xf numFmtId="0" fontId="7" fillId="0" borderId="30" xfId="45" applyFont="1" applyBorder="1" applyAlignment="1" applyProtection="1">
      <alignment vertical="center"/>
      <protection/>
    </xf>
    <xf numFmtId="0" fontId="5" fillId="0" borderId="0" xfId="45" applyFont="1" applyBorder="1" applyAlignment="1" applyProtection="1">
      <alignment vertical="center" wrapText="1"/>
      <protection/>
    </xf>
    <xf numFmtId="0" fontId="7" fillId="0" borderId="0" xfId="45" applyFont="1" applyBorder="1" applyAlignment="1" applyProtection="1">
      <alignment horizontal="right" vertical="center"/>
      <protection/>
    </xf>
    <xf numFmtId="0" fontId="4" fillId="0" borderId="48" xfId="45" applyFont="1" applyBorder="1" applyAlignment="1" applyProtection="1">
      <alignment vertical="center"/>
      <protection/>
    </xf>
    <xf numFmtId="0" fontId="4" fillId="0" borderId="23" xfId="45" applyFont="1" applyBorder="1" applyAlignment="1" applyProtection="1">
      <alignment vertical="center"/>
      <protection/>
    </xf>
    <xf numFmtId="0" fontId="0" fillId="0" borderId="23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 wrapText="1"/>
      <protection/>
    </xf>
    <xf numFmtId="0" fontId="70" fillId="34" borderId="80" xfId="55" applyFont="1" applyFill="1" applyBorder="1" applyAlignment="1" applyProtection="1">
      <alignment horizontal="center" vertical="center"/>
      <protection/>
    </xf>
    <xf numFmtId="0" fontId="9" fillId="0" borderId="0" xfId="45" applyFont="1" applyAlignment="1" applyProtection="1">
      <alignment vertical="center"/>
      <protection/>
    </xf>
    <xf numFmtId="0" fontId="70" fillId="34" borderId="81" xfId="55" applyFont="1" applyFill="1" applyBorder="1" applyAlignment="1" applyProtection="1">
      <alignment horizontal="center" vertical="center"/>
      <protection/>
    </xf>
    <xf numFmtId="0" fontId="16" fillId="0" borderId="82" xfId="55" applyFont="1" applyBorder="1" applyAlignment="1" applyProtection="1">
      <alignment vertical="center"/>
      <protection/>
    </xf>
    <xf numFmtId="0" fontId="0" fillId="0" borderId="82" xfId="45" applyBorder="1" applyProtection="1">
      <alignment/>
      <protection/>
    </xf>
    <xf numFmtId="0" fontId="0" fillId="0" borderId="0" xfId="45" applyProtection="1">
      <alignment/>
      <protection/>
    </xf>
    <xf numFmtId="10" fontId="0" fillId="0" borderId="0" xfId="45" applyNumberFormat="1" applyProtection="1">
      <alignment/>
      <protection/>
    </xf>
    <xf numFmtId="200" fontId="11" fillId="38" borderId="78" xfId="53" applyNumberFormat="1" applyFont="1" applyFill="1" applyBorder="1" applyAlignment="1" applyProtection="1">
      <alignment horizontal="center" vertical="center"/>
      <protection/>
    </xf>
    <xf numFmtId="200" fontId="11" fillId="38" borderId="43" xfId="53" applyNumberFormat="1" applyFont="1" applyFill="1" applyBorder="1" applyAlignment="1" applyProtection="1">
      <alignment horizontal="center" vertical="center"/>
      <protection/>
    </xf>
    <xf numFmtId="49" fontId="4" fillId="0" borderId="83" xfId="55" applyNumberFormat="1" applyFont="1" applyBorder="1" applyAlignment="1" applyProtection="1">
      <alignment horizontal="center"/>
      <protection/>
    </xf>
    <xf numFmtId="0" fontId="10" fillId="0" borderId="83" xfId="55" applyFont="1" applyBorder="1" applyAlignment="1" applyProtection="1">
      <alignment horizontal="center"/>
      <protection/>
    </xf>
    <xf numFmtId="10" fontId="5" fillId="0" borderId="83" xfId="55" applyNumberFormat="1" applyFont="1" applyBorder="1" applyAlignment="1" applyProtection="1">
      <alignment horizontal="center" vertical="center"/>
      <protection/>
    </xf>
    <xf numFmtId="10" fontId="5" fillId="0" borderId="83" xfId="55" applyNumberFormat="1" applyFont="1" applyBorder="1" applyAlignment="1" applyProtection="1">
      <alignment horizontal="center"/>
      <protection/>
    </xf>
    <xf numFmtId="0" fontId="0" fillId="0" borderId="0" xfId="45" applyFont="1" applyFill="1" applyAlignment="1" applyProtection="1">
      <alignment vertical="center"/>
      <protection locked="0"/>
    </xf>
    <xf numFmtId="4" fontId="4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2" fontId="0" fillId="0" borderId="0" xfId="49" applyFont="1" applyFill="1" applyBorder="1" applyAlignment="1" applyProtection="1">
      <alignment horizontal="center" vertical="center" wrapText="1"/>
      <protection locked="0"/>
    </xf>
    <xf numFmtId="174" fontId="11" fillId="0" borderId="0" xfId="45" applyNumberFormat="1" applyFont="1" applyBorder="1" applyAlignment="1" applyProtection="1">
      <alignment horizontal="center" vertical="center" wrapText="1"/>
      <protection locked="0"/>
    </xf>
    <xf numFmtId="172" fontId="0" fillId="0" borderId="0" xfId="49" applyFont="1" applyFill="1" applyBorder="1" applyAlignment="1" applyProtection="1">
      <alignment vertical="center"/>
      <protection locked="0"/>
    </xf>
    <xf numFmtId="179" fontId="0" fillId="0" borderId="0" xfId="45" applyNumberFormat="1" applyFont="1" applyBorder="1" applyAlignment="1" applyProtection="1">
      <alignment horizontal="center" vertical="center" wrapText="1"/>
      <protection locked="0"/>
    </xf>
    <xf numFmtId="0" fontId="5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174" fontId="11" fillId="0" borderId="0" xfId="45" applyNumberFormat="1" applyFont="1" applyAlignment="1" applyProtection="1">
      <alignment horizontal="center" vertical="center"/>
      <protection locked="0"/>
    </xf>
    <xf numFmtId="0" fontId="5" fillId="0" borderId="24" xfId="45" applyFont="1" applyBorder="1" applyAlignment="1" applyProtection="1">
      <alignment vertical="center" wrapText="1"/>
      <protection/>
    </xf>
    <xf numFmtId="0" fontId="5" fillId="0" borderId="84" xfId="45" applyFont="1" applyBorder="1" applyAlignment="1" applyProtection="1">
      <alignment vertical="center" wrapText="1"/>
      <protection/>
    </xf>
    <xf numFmtId="0" fontId="5" fillId="0" borderId="6" xfId="45" applyFont="1" applyBorder="1" applyAlignment="1" applyProtection="1">
      <alignment horizontal="center" vertical="center" wrapText="1"/>
      <protection/>
    </xf>
    <xf numFmtId="4" fontId="5" fillId="0" borderId="0" xfId="45" applyNumberFormat="1" applyFont="1" applyBorder="1" applyAlignment="1" applyProtection="1">
      <alignment horizontal="center" vertical="center" wrapText="1"/>
      <protection/>
    </xf>
    <xf numFmtId="4" fontId="5" fillId="0" borderId="28" xfId="45" applyNumberFormat="1" applyFont="1" applyBorder="1" applyAlignment="1" applyProtection="1">
      <alignment horizontal="center" vertical="center" wrapText="1"/>
      <protection/>
    </xf>
    <xf numFmtId="0" fontId="10" fillId="0" borderId="0" xfId="45" applyFont="1" applyBorder="1" applyAlignment="1" applyProtection="1">
      <alignment vertical="center" wrapText="1"/>
      <protection/>
    </xf>
    <xf numFmtId="196" fontId="10" fillId="0" borderId="28" xfId="45" applyNumberFormat="1" applyFont="1" applyFill="1" applyBorder="1" applyAlignment="1" applyProtection="1">
      <alignment horizontal="right" vertical="center" wrapText="1"/>
      <protection/>
    </xf>
    <xf numFmtId="4" fontId="5" fillId="0" borderId="0" xfId="45" applyNumberFormat="1" applyFont="1" applyBorder="1" applyAlignment="1" applyProtection="1">
      <alignment vertical="center" wrapText="1"/>
      <protection/>
    </xf>
    <xf numFmtId="4" fontId="10" fillId="0" borderId="28" xfId="45" applyNumberFormat="1" applyFont="1" applyFill="1" applyBorder="1" applyAlignment="1" applyProtection="1">
      <alignment horizontal="right" vertical="center" wrapText="1"/>
      <protection/>
    </xf>
    <xf numFmtId="0" fontId="10" fillId="0" borderId="0" xfId="45" applyFont="1" applyBorder="1" applyAlignment="1" applyProtection="1">
      <alignment horizontal="left" vertical="center"/>
      <protection/>
    </xf>
    <xf numFmtId="200" fontId="10" fillId="0" borderId="28" xfId="49" applyNumberFormat="1" applyFont="1" applyBorder="1" applyAlignment="1" applyProtection="1">
      <alignment vertical="center"/>
      <protection/>
    </xf>
    <xf numFmtId="0" fontId="4" fillId="0" borderId="31" xfId="45" applyFont="1" applyBorder="1" applyAlignment="1" applyProtection="1">
      <alignment horizontal="center" vertical="center" wrapText="1"/>
      <protection/>
    </xf>
    <xf numFmtId="0" fontId="4" fillId="0" borderId="32" xfId="45" applyFont="1" applyBorder="1" applyAlignment="1" applyProtection="1">
      <alignment vertical="center" wrapText="1"/>
      <protection/>
    </xf>
    <xf numFmtId="0" fontId="4" fillId="0" borderId="85" xfId="45" applyFont="1" applyBorder="1" applyAlignment="1" applyProtection="1">
      <alignment vertical="center" wrapText="1"/>
      <protection/>
    </xf>
    <xf numFmtId="0" fontId="70" fillId="34" borderId="14" xfId="45" applyFont="1" applyFill="1" applyBorder="1" applyAlignment="1" applyProtection="1">
      <alignment horizontal="center" vertical="center" wrapText="1"/>
      <protection/>
    </xf>
    <xf numFmtId="174" fontId="72" fillId="34" borderId="14" xfId="45" applyNumberFormat="1" applyFont="1" applyFill="1" applyBorder="1" applyAlignment="1" applyProtection="1">
      <alignment horizontal="center" vertical="center" wrapText="1"/>
      <protection/>
    </xf>
    <xf numFmtId="176" fontId="10" fillId="33" borderId="86" xfId="45" applyNumberFormat="1" applyFont="1" applyFill="1" applyBorder="1" applyAlignment="1" applyProtection="1">
      <alignment horizontal="center" vertical="center" wrapText="1"/>
      <protection/>
    </xf>
    <xf numFmtId="0" fontId="10" fillId="33" borderId="87" xfId="45" applyFont="1" applyFill="1" applyBorder="1" applyAlignment="1" applyProtection="1">
      <alignment horizontal="center" vertical="center" wrapText="1"/>
      <protection/>
    </xf>
    <xf numFmtId="172" fontId="15" fillId="0" borderId="0" xfId="49" applyFont="1" applyAlignment="1" applyProtection="1">
      <alignment vertical="center"/>
      <protection/>
    </xf>
    <xf numFmtId="0" fontId="70" fillId="34" borderId="74" xfId="45" applyFont="1" applyFill="1" applyBorder="1" applyAlignment="1" applyProtection="1">
      <alignment horizontal="center" vertical="center"/>
      <protection locked="0"/>
    </xf>
    <xf numFmtId="0" fontId="70" fillId="34" borderId="21" xfId="45" applyFont="1" applyFill="1" applyBorder="1" applyAlignment="1" applyProtection="1">
      <alignment horizontal="center" vertical="center"/>
      <protection locked="0"/>
    </xf>
    <xf numFmtId="0" fontId="8" fillId="0" borderId="0" xfId="45" applyFont="1" applyBorder="1" applyAlignment="1" applyProtection="1">
      <alignment vertical="center" wrapText="1"/>
      <protection/>
    </xf>
    <xf numFmtId="176" fontId="10" fillId="35" borderId="74" xfId="45" applyNumberFormat="1" applyFont="1" applyFill="1" applyBorder="1" applyAlignment="1" applyProtection="1">
      <alignment horizontal="center" vertical="center" wrapText="1"/>
      <protection/>
    </xf>
    <xf numFmtId="176" fontId="10" fillId="35" borderId="75" xfId="45" applyNumberFormat="1" applyFont="1" applyFill="1" applyBorder="1" applyAlignment="1" applyProtection="1">
      <alignment horizontal="center" vertical="center" wrapText="1"/>
      <protection/>
    </xf>
    <xf numFmtId="0" fontId="4" fillId="0" borderId="88" xfId="45" applyFont="1" applyFill="1" applyBorder="1" applyAlignment="1" applyProtection="1">
      <alignment horizontal="center" vertical="center"/>
      <protection/>
    </xf>
    <xf numFmtId="0" fontId="4" fillId="0" borderId="89" xfId="45" applyFont="1" applyFill="1" applyBorder="1" applyAlignment="1" applyProtection="1">
      <alignment horizontal="center" vertical="center"/>
      <protection/>
    </xf>
    <xf numFmtId="176" fontId="10" fillId="39" borderId="74" xfId="45" applyNumberFormat="1" applyFont="1" applyFill="1" applyBorder="1" applyAlignment="1" applyProtection="1">
      <alignment horizontal="center" vertical="center" wrapText="1"/>
      <protection/>
    </xf>
    <xf numFmtId="176" fontId="10" fillId="39" borderId="75" xfId="45" applyNumberFormat="1" applyFont="1" applyFill="1" applyBorder="1" applyAlignment="1" applyProtection="1">
      <alignment horizontal="center" vertical="center" wrapText="1"/>
      <protection/>
    </xf>
    <xf numFmtId="0" fontId="4" fillId="0" borderId="90" xfId="45" applyFont="1" applyFill="1" applyBorder="1" applyAlignment="1" applyProtection="1">
      <alignment horizontal="center" vertical="center"/>
      <protection/>
    </xf>
    <xf numFmtId="0" fontId="4" fillId="0" borderId="91" xfId="45" applyFont="1" applyFill="1" applyBorder="1" applyAlignment="1" applyProtection="1">
      <alignment horizontal="center" vertical="center"/>
      <protection/>
    </xf>
    <xf numFmtId="179" fontId="70" fillId="0" borderId="47" xfId="49" applyNumberFormat="1" applyFont="1" applyFill="1" applyBorder="1" applyAlignment="1" applyProtection="1">
      <alignment horizontal="center" vertical="center"/>
      <protection locked="0"/>
    </xf>
    <xf numFmtId="0" fontId="8" fillId="0" borderId="23" xfId="45" applyFont="1" applyBorder="1" applyAlignment="1" applyProtection="1">
      <alignment vertical="center" wrapText="1"/>
      <protection/>
    </xf>
    <xf numFmtId="179" fontId="70" fillId="34" borderId="92" xfId="49" applyNumberFormat="1" applyFont="1" applyFill="1" applyBorder="1" applyAlignment="1" applyProtection="1">
      <alignment horizontal="center" vertical="center"/>
      <protection/>
    </xf>
    <xf numFmtId="0" fontId="4" fillId="0" borderId="88" xfId="45" applyFont="1" applyBorder="1" applyAlignment="1" applyProtection="1">
      <alignment horizontal="center" vertical="center"/>
      <protection/>
    </xf>
    <xf numFmtId="0" fontId="4" fillId="0" borderId="89" xfId="45" applyFont="1" applyBorder="1" applyAlignment="1" applyProtection="1">
      <alignment horizontal="center" vertical="center"/>
      <protection/>
    </xf>
    <xf numFmtId="0" fontId="4" fillId="0" borderId="93" xfId="45" applyFont="1" applyFill="1" applyBorder="1" applyAlignment="1" applyProtection="1">
      <alignment horizontal="center" vertical="center"/>
      <protection/>
    </xf>
    <xf numFmtId="0" fontId="4" fillId="0" borderId="94" xfId="45" applyFont="1" applyFill="1" applyBorder="1" applyAlignment="1" applyProtection="1">
      <alignment horizontal="center" vertical="center"/>
      <protection/>
    </xf>
    <xf numFmtId="0" fontId="70" fillId="34" borderId="95" xfId="55" applyFont="1" applyFill="1" applyBorder="1" applyAlignment="1" applyProtection="1">
      <alignment horizontal="center" vertical="center"/>
      <protection/>
    </xf>
    <xf numFmtId="0" fontId="73" fillId="34" borderId="96" xfId="55" applyFont="1" applyFill="1" applyBorder="1" applyAlignment="1" applyProtection="1">
      <alignment horizontal="center" vertical="center"/>
      <protection/>
    </xf>
    <xf numFmtId="0" fontId="5" fillId="0" borderId="0" xfId="45" applyFont="1" applyBorder="1" applyAlignment="1" applyProtection="1">
      <alignment horizontal="right" vertical="center" wrapText="1"/>
      <protection/>
    </xf>
    <xf numFmtId="10" fontId="5" fillId="0" borderId="86" xfId="55" applyNumberFormat="1" applyFont="1" applyBorder="1" applyAlignment="1" applyProtection="1">
      <alignment horizontal="center" vertical="center"/>
      <protection/>
    </xf>
    <xf numFmtId="180" fontId="5" fillId="0" borderId="97" xfId="55" applyNumberFormat="1" applyFont="1" applyBorder="1" applyAlignment="1" applyProtection="1">
      <alignment horizontal="center" vertical="center"/>
      <protection/>
    </xf>
    <xf numFmtId="180" fontId="5" fillId="0" borderId="98" xfId="55" applyNumberFormat="1" applyFont="1" applyBorder="1" applyAlignment="1" applyProtection="1">
      <alignment horizontal="center" vertical="center"/>
      <protection/>
    </xf>
    <xf numFmtId="176" fontId="10" fillId="0" borderId="99" xfId="45" applyNumberFormat="1" applyFont="1" applyFill="1" applyBorder="1" applyAlignment="1" applyProtection="1">
      <alignment horizontal="center" vertical="center" wrapText="1"/>
      <protection/>
    </xf>
    <xf numFmtId="176" fontId="10" fillId="0" borderId="100" xfId="45" applyNumberFormat="1" applyFont="1" applyFill="1" applyBorder="1" applyAlignment="1" applyProtection="1">
      <alignment horizontal="center" vertical="center" wrapText="1"/>
      <protection/>
    </xf>
    <xf numFmtId="0" fontId="10" fillId="0" borderId="101" xfId="45" applyFont="1" applyFill="1" applyBorder="1" applyAlignment="1" applyProtection="1">
      <alignment horizontal="center" vertical="center" wrapText="1"/>
      <protection/>
    </xf>
    <xf numFmtId="0" fontId="10" fillId="0" borderId="98" xfId="45" applyFont="1" applyFill="1" applyBorder="1" applyAlignment="1" applyProtection="1">
      <alignment horizontal="center" vertical="center" wrapText="1"/>
      <protection/>
    </xf>
    <xf numFmtId="0" fontId="5" fillId="0" borderId="0" xfId="45" applyFont="1" applyBorder="1" applyAlignment="1" applyProtection="1">
      <alignment horizontal="left" vertical="center" wrapText="1"/>
      <protection/>
    </xf>
    <xf numFmtId="196" fontId="5" fillId="0" borderId="0" xfId="45" applyNumberFormat="1" applyFont="1" applyBorder="1" applyAlignment="1" applyProtection="1">
      <alignment horizontal="center" vertical="center" wrapText="1"/>
      <protection/>
    </xf>
    <xf numFmtId="206" fontId="5" fillId="0" borderId="0" xfId="49" applyNumberFormat="1" applyFont="1" applyBorder="1" applyAlignment="1" applyProtection="1">
      <alignment horizontal="center" vertical="center"/>
      <protection/>
    </xf>
    <xf numFmtId="0" fontId="5" fillId="0" borderId="0" xfId="45" applyFont="1" applyBorder="1" applyAlignment="1" applyProtection="1">
      <alignment horizontal="right" vertical="center"/>
      <protection/>
    </xf>
    <xf numFmtId="209" fontId="5" fillId="0" borderId="0" xfId="49" applyNumberFormat="1" applyFont="1" applyBorder="1" applyAlignment="1" applyProtection="1">
      <alignment horizontal="center" vertical="center"/>
      <protection/>
    </xf>
    <xf numFmtId="207" fontId="70" fillId="34" borderId="14" xfId="55" applyNumberFormat="1" applyFont="1" applyFill="1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176" fontId="10" fillId="0" borderId="50" xfId="45" applyNumberFormat="1" applyFont="1" applyFill="1" applyBorder="1" applyAlignment="1" applyProtection="1">
      <alignment horizontal="center" vertical="center" wrapText="1"/>
      <protection/>
    </xf>
    <xf numFmtId="0" fontId="10" fillId="0" borderId="14" xfId="45" applyFont="1" applyFill="1" applyBorder="1" applyAlignment="1" applyProtection="1">
      <alignment horizontal="center" vertical="center" wrapText="1"/>
      <protection/>
    </xf>
    <xf numFmtId="10" fontId="5" fillId="0" borderId="80" xfId="55" applyNumberFormat="1" applyFont="1" applyBorder="1" applyAlignment="1" applyProtection="1">
      <alignment horizontal="center" vertical="center"/>
      <protection/>
    </xf>
    <xf numFmtId="180" fontId="5" fillId="0" borderId="14" xfId="55" applyNumberFormat="1" applyFont="1" applyBorder="1" applyAlignment="1" applyProtection="1">
      <alignment horizontal="center" vertical="center"/>
      <protection/>
    </xf>
    <xf numFmtId="10" fontId="5" fillId="0" borderId="103" xfId="55" applyNumberFormat="1" applyFont="1" applyBorder="1" applyAlignment="1" applyProtection="1">
      <alignment horizontal="center" vertical="center"/>
      <protection/>
    </xf>
    <xf numFmtId="172" fontId="7" fillId="0" borderId="85" xfId="49" applyFont="1" applyFill="1" applyBorder="1" applyAlignment="1" applyProtection="1">
      <alignment horizontal="center" vertical="center"/>
      <protection/>
    </xf>
    <xf numFmtId="0" fontId="70" fillId="34" borderId="104" xfId="55" applyFont="1" applyFill="1" applyBorder="1" applyAlignment="1" applyProtection="1">
      <alignment horizontal="center" vertical="center"/>
      <protection/>
    </xf>
    <xf numFmtId="0" fontId="70" fillId="34" borderId="105" xfId="55" applyFont="1" applyFill="1" applyBorder="1" applyAlignment="1" applyProtection="1">
      <alignment horizontal="center" vertical="center"/>
      <protection/>
    </xf>
    <xf numFmtId="0" fontId="69" fillId="34" borderId="106" xfId="55" applyFont="1" applyFill="1" applyBorder="1" applyAlignment="1" applyProtection="1">
      <alignment horizontal="center" vertical="center"/>
      <protection/>
    </xf>
    <xf numFmtId="0" fontId="69" fillId="34" borderId="107" xfId="55" applyFont="1" applyFill="1" applyBorder="1" applyAlignment="1" applyProtection="1">
      <alignment horizontal="center" vertical="center"/>
      <protection/>
    </xf>
    <xf numFmtId="9" fontId="69" fillId="34" borderId="108" xfId="55" applyNumberFormat="1" applyFont="1" applyFill="1" applyBorder="1" applyAlignment="1" applyProtection="1">
      <alignment horizontal="center" vertical="center"/>
      <protection/>
    </xf>
    <xf numFmtId="9" fontId="69" fillId="34" borderId="109" xfId="55" applyNumberFormat="1" applyFont="1" applyFill="1" applyBorder="1" applyAlignment="1" applyProtection="1">
      <alignment horizontal="center" vertical="center"/>
      <protection/>
    </xf>
    <xf numFmtId="172" fontId="69" fillId="34" borderId="110" xfId="49" applyFont="1" applyFill="1" applyBorder="1" applyAlignment="1" applyProtection="1">
      <alignment horizontal="center" vertical="center"/>
      <protection/>
    </xf>
    <xf numFmtId="172" fontId="69" fillId="34" borderId="111" xfId="49" applyFont="1" applyFill="1" applyBorder="1" applyAlignment="1" applyProtection="1">
      <alignment horizontal="center" vertical="center"/>
      <protection/>
    </xf>
    <xf numFmtId="172" fontId="69" fillId="34" borderId="106" xfId="49" applyFont="1" applyFill="1" applyBorder="1" applyAlignment="1" applyProtection="1">
      <alignment horizontal="center" vertical="center"/>
      <protection/>
    </xf>
    <xf numFmtId="172" fontId="69" fillId="34" borderId="107" xfId="49" applyFont="1" applyFill="1" applyBorder="1" applyAlignment="1" applyProtection="1">
      <alignment horizontal="center" vertical="center"/>
      <protection/>
    </xf>
    <xf numFmtId="172" fontId="6" fillId="0" borderId="104" xfId="51" applyFont="1" applyFill="1" applyBorder="1" applyAlignment="1" applyProtection="1">
      <alignment horizontal="center" vertical="center"/>
      <protection/>
    </xf>
    <xf numFmtId="172" fontId="5" fillId="0" borderId="106" xfId="51" applyFont="1" applyFill="1" applyBorder="1" applyAlignment="1" applyProtection="1">
      <alignment horizontal="center" vertical="center"/>
      <protection/>
    </xf>
    <xf numFmtId="9" fontId="5" fillId="0" borderId="31" xfId="55" applyNumberFormat="1" applyFont="1" applyBorder="1" applyAlignment="1" applyProtection="1">
      <alignment horizontal="center" vertical="center"/>
      <protection/>
    </xf>
    <xf numFmtId="172" fontId="5" fillId="0" borderId="110" xfId="49" applyFont="1" applyFill="1" applyBorder="1" applyAlignment="1" applyProtection="1">
      <alignment horizontal="center" vertical="center"/>
      <protection/>
    </xf>
    <xf numFmtId="0" fontId="5" fillId="0" borderId="6" xfId="45" applyFont="1" applyBorder="1" applyAlignment="1" applyProtection="1">
      <alignment horizontal="left" vertical="center" wrapText="1"/>
      <protection/>
    </xf>
    <xf numFmtId="0" fontId="4" fillId="0" borderId="82" xfId="45" applyFont="1" applyBorder="1" applyAlignment="1" applyProtection="1">
      <alignment horizontal="center" vertical="center" wrapText="1"/>
      <protection/>
    </xf>
    <xf numFmtId="0" fontId="70" fillId="34" borderId="13" xfId="45" applyFont="1" applyFill="1" applyBorder="1" applyAlignment="1" applyProtection="1">
      <alignment horizontal="center" vertical="center" wrapText="1"/>
      <protection/>
    </xf>
    <xf numFmtId="0" fontId="18" fillId="0" borderId="26" xfId="75" applyNumberFormat="1" applyFont="1" applyFill="1" applyBorder="1" applyAlignment="1" applyProtection="1">
      <alignment horizontal="center" vertical="center"/>
      <protection/>
    </xf>
    <xf numFmtId="0" fontId="18" fillId="0" borderId="34" xfId="75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2" xfId="0" applyFont="1" applyBorder="1" applyAlignment="1" applyProtection="1">
      <alignment horizontal="center" vertical="center"/>
      <protection/>
    </xf>
    <xf numFmtId="0" fontId="16" fillId="0" borderId="32" xfId="45" applyFont="1" applyBorder="1" applyAlignment="1" applyProtection="1">
      <alignment horizontal="left" vertical="center" wrapText="1"/>
      <protection/>
    </xf>
    <xf numFmtId="0" fontId="16" fillId="0" borderId="0" xfId="45" applyFont="1" applyBorder="1" applyAlignment="1" applyProtection="1">
      <alignment horizontal="left" vertical="center" wrapText="1"/>
      <protection/>
    </xf>
    <xf numFmtId="49" fontId="20" fillId="0" borderId="113" xfId="65" applyNumberFormat="1" applyFont="1" applyFill="1" applyBorder="1" applyAlignment="1" applyProtection="1">
      <alignment horizontal="center" vertical="center"/>
      <protection/>
    </xf>
    <xf numFmtId="49" fontId="20" fillId="0" borderId="114" xfId="65" applyNumberFormat="1" applyFont="1" applyFill="1" applyBorder="1" applyAlignment="1" applyProtection="1">
      <alignment horizontal="center" vertical="center"/>
      <protection/>
    </xf>
    <xf numFmtId="49" fontId="20" fillId="0" borderId="115" xfId="65" applyNumberFormat="1" applyFont="1" applyFill="1" applyBorder="1" applyAlignment="1" applyProtection="1">
      <alignment horizontal="center" vertical="center"/>
      <protection/>
    </xf>
    <xf numFmtId="0" fontId="5" fillId="0" borderId="24" xfId="45" applyFont="1" applyBorder="1" applyAlignment="1" applyProtection="1">
      <alignment horizontal="left" vertical="center" wrapText="1"/>
      <protection/>
    </xf>
    <xf numFmtId="172" fontId="15" fillId="0" borderId="0" xfId="49" applyFont="1" applyAlignment="1" applyProtection="1">
      <alignment horizontal="left" vertical="center"/>
      <protection locked="0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Neutra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rmal_11º MEDIÇÃO - vl real.rev2" xfId="65"/>
    <cellStyle name="Normal_Orçamento RETIFICADO DA OBRA JUNHO - CERTO" xfId="66"/>
    <cellStyle name="Nota" xfId="67"/>
    <cellStyle name="planilhas" xfId="68"/>
    <cellStyle name="Percent" xfId="69"/>
    <cellStyle name="Porcentagem 2" xfId="70"/>
    <cellStyle name="Saída" xfId="71"/>
    <cellStyle name="Comma [0]" xfId="72"/>
    <cellStyle name="Separador de milhares 2" xfId="73"/>
    <cellStyle name="Separador de milhares 3" xfId="74"/>
    <cellStyle name="Separador de milhares_11º MEDIÇÃO - vl real.rev2 2" xfId="75"/>
    <cellStyle name="SNEVERS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2" xfId="86"/>
  </cellStyles>
  <dxfs count="957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01\Compatilhada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showZeros="0" tabSelected="1" view="pageBreakPreview" zoomScale="85" zoomScaleNormal="85" zoomScaleSheetLayoutView="85" workbookViewId="0" topLeftCell="A1">
      <selection activeCell="G26" sqref="G26"/>
    </sheetView>
  </sheetViews>
  <sheetFormatPr defaultColWidth="9.140625" defaultRowHeight="16.5" customHeight="1" outlineLevelRow="1"/>
  <cols>
    <col min="1" max="1" width="12.00390625" style="57" customWidth="1"/>
    <col min="2" max="2" width="12.140625" style="57" customWidth="1"/>
    <col min="3" max="3" width="19.7109375" style="117" customWidth="1"/>
    <col min="4" max="4" width="62.7109375" style="149" customWidth="1"/>
    <col min="5" max="5" width="10.7109375" style="57" customWidth="1"/>
    <col min="6" max="6" width="11.7109375" style="150" customWidth="1"/>
    <col min="7" max="7" width="14.00390625" style="143" customWidth="1"/>
    <col min="8" max="8" width="20.7109375" style="151" customWidth="1"/>
    <col min="9" max="9" width="20.7109375" style="151" hidden="1" customWidth="1"/>
    <col min="10" max="10" width="22.7109375" style="151" customWidth="1"/>
    <col min="11" max="11" width="13.140625" style="147" customWidth="1"/>
    <col min="12" max="16384" width="9.140625" style="8" customWidth="1"/>
  </cols>
  <sheetData>
    <row r="1" spans="2:11" ht="30" customHeight="1">
      <c r="B1" s="45"/>
      <c r="D1" s="29"/>
      <c r="E1" s="29"/>
      <c r="F1" s="29"/>
      <c r="G1" s="29"/>
      <c r="H1" s="29"/>
      <c r="I1" s="29"/>
      <c r="J1" s="29"/>
      <c r="K1" s="29"/>
    </row>
    <row r="2" spans="1:11" ht="15.75" customHeight="1">
      <c r="A2" s="45"/>
      <c r="B2" s="45"/>
      <c r="D2" s="111"/>
      <c r="E2" s="111"/>
      <c r="F2" s="111"/>
      <c r="G2" s="111"/>
      <c r="H2" s="111"/>
      <c r="I2" s="111"/>
      <c r="J2" s="111"/>
      <c r="K2" s="111"/>
    </row>
    <row r="3" spans="1:11" ht="18">
      <c r="A3" s="45"/>
      <c r="B3" s="45"/>
      <c r="D3" s="33"/>
      <c r="E3" s="33"/>
      <c r="F3" s="33"/>
      <c r="G3" s="33"/>
      <c r="H3" s="33"/>
      <c r="I3" s="33"/>
      <c r="J3" s="33"/>
      <c r="K3" s="33"/>
    </row>
    <row r="4" spans="1:11" ht="18">
      <c r="A4" s="45"/>
      <c r="B4" s="45"/>
      <c r="D4" s="118"/>
      <c r="E4" s="118"/>
      <c r="F4" s="118"/>
      <c r="G4" s="118"/>
      <c r="H4" s="118"/>
      <c r="I4" s="118"/>
      <c r="J4" s="118"/>
      <c r="K4" s="118"/>
    </row>
    <row r="5" spans="1:11" ht="15.75" customHeight="1" thickBot="1">
      <c r="A5" s="119"/>
      <c r="B5" s="119"/>
      <c r="C5" s="120"/>
      <c r="D5" s="121"/>
      <c r="E5" s="122"/>
      <c r="F5" s="123"/>
      <c r="G5" s="122"/>
      <c r="H5" s="122"/>
      <c r="I5" s="122"/>
      <c r="J5" s="122"/>
      <c r="K5" s="122"/>
    </row>
    <row r="6" spans="1:11" s="9" customFormat="1" ht="15.75" customHeight="1">
      <c r="A6" s="155" t="s">
        <v>0</v>
      </c>
      <c r="B6" s="156"/>
      <c r="C6" s="157"/>
      <c r="D6" s="158" t="s">
        <v>134</v>
      </c>
      <c r="E6" s="156"/>
      <c r="F6" s="159"/>
      <c r="G6" s="159"/>
      <c r="H6" s="159"/>
      <c r="I6" s="159"/>
      <c r="J6" s="159"/>
      <c r="K6" s="160"/>
    </row>
    <row r="7" spans="1:11" s="9" customFormat="1" ht="6" customHeight="1">
      <c r="A7" s="161"/>
      <c r="B7" s="156"/>
      <c r="C7" s="162"/>
      <c r="D7" s="65"/>
      <c r="E7" s="156"/>
      <c r="F7" s="159"/>
      <c r="G7" s="159"/>
      <c r="H7" s="159"/>
      <c r="I7" s="159"/>
      <c r="J7" s="159"/>
      <c r="K7" s="163"/>
    </row>
    <row r="8" spans="1:11" s="9" customFormat="1" ht="15.75" customHeight="1">
      <c r="A8" s="164" t="s">
        <v>1</v>
      </c>
      <c r="B8" s="158"/>
      <c r="C8" s="157"/>
      <c r="D8" s="158" t="s">
        <v>115</v>
      </c>
      <c r="E8" s="156"/>
      <c r="F8" s="356" t="s">
        <v>2</v>
      </c>
      <c r="G8" s="356"/>
      <c r="H8" s="15">
        <v>4228.24</v>
      </c>
      <c r="I8" s="15"/>
      <c r="J8" s="15"/>
      <c r="K8" s="165"/>
    </row>
    <row r="9" spans="1:11" s="9" customFormat="1" ht="6" customHeight="1">
      <c r="A9" s="164"/>
      <c r="B9" s="158"/>
      <c r="C9" s="157"/>
      <c r="D9" s="158"/>
      <c r="E9" s="156"/>
      <c r="F9" s="166"/>
      <c r="G9" s="156"/>
      <c r="H9" s="156"/>
      <c r="I9" s="156"/>
      <c r="J9" s="156"/>
      <c r="K9" s="165"/>
    </row>
    <row r="10" spans="1:11" s="9" customFormat="1" ht="15.75" customHeight="1">
      <c r="A10" s="164" t="s">
        <v>4</v>
      </c>
      <c r="B10" s="158"/>
      <c r="C10" s="157"/>
      <c r="D10" s="158" t="s">
        <v>116</v>
      </c>
      <c r="E10" s="156"/>
      <c r="F10" s="356" t="s">
        <v>5</v>
      </c>
      <c r="G10" s="356"/>
      <c r="H10" s="167">
        <f>J76</f>
        <v>0</v>
      </c>
      <c r="I10" s="167"/>
      <c r="J10" s="167"/>
      <c r="K10" s="19"/>
    </row>
    <row r="11" spans="1:11" s="9" customFormat="1" ht="6" customHeight="1">
      <c r="A11" s="168"/>
      <c r="B11" s="156"/>
      <c r="C11" s="162"/>
      <c r="D11" s="65"/>
      <c r="E11" s="156"/>
      <c r="F11" s="169"/>
      <c r="G11" s="169"/>
      <c r="H11" s="170"/>
      <c r="I11" s="170"/>
      <c r="J11" s="170"/>
      <c r="K11" s="171"/>
    </row>
    <row r="12" spans="1:11" s="9" customFormat="1" ht="16.5" customHeight="1" thickBot="1">
      <c r="A12" s="172"/>
      <c r="B12" s="173"/>
      <c r="C12" s="173"/>
      <c r="D12" s="174"/>
      <c r="E12" s="173"/>
      <c r="F12" s="366" t="s">
        <v>61</v>
      </c>
      <c r="G12" s="366"/>
      <c r="H12" s="20">
        <f>H10/H8</f>
        <v>0</v>
      </c>
      <c r="I12" s="20"/>
      <c r="J12" s="20"/>
      <c r="K12" s="175"/>
    </row>
    <row r="13" spans="1:11" ht="16.5" customHeight="1" thickBot="1">
      <c r="A13" s="176"/>
      <c r="B13" s="177"/>
      <c r="C13" s="178"/>
      <c r="D13" s="179"/>
      <c r="E13" s="180"/>
      <c r="F13" s="181"/>
      <c r="G13" s="180"/>
      <c r="H13" s="180"/>
      <c r="I13" s="180"/>
      <c r="J13" s="180"/>
      <c r="K13" s="182"/>
    </row>
    <row r="14" spans="1:11" s="10" customFormat="1" ht="54.75" thickBot="1">
      <c r="A14" s="183" t="s">
        <v>37</v>
      </c>
      <c r="B14" s="183" t="s">
        <v>44</v>
      </c>
      <c r="C14" s="184" t="s">
        <v>7</v>
      </c>
      <c r="D14" s="185" t="s">
        <v>63</v>
      </c>
      <c r="E14" s="186" t="s">
        <v>9</v>
      </c>
      <c r="F14" s="187" t="s">
        <v>10</v>
      </c>
      <c r="G14" s="188" t="s">
        <v>132</v>
      </c>
      <c r="H14" s="7" t="s">
        <v>129</v>
      </c>
      <c r="I14" s="7" t="s">
        <v>135</v>
      </c>
      <c r="J14" s="7" t="s">
        <v>131</v>
      </c>
      <c r="K14" s="189" t="s">
        <v>11</v>
      </c>
    </row>
    <row r="15" spans="1:11" s="11" customFormat="1" ht="15.75" thickBot="1">
      <c r="A15" s="361">
        <v>1</v>
      </c>
      <c r="B15" s="362"/>
      <c r="C15" s="190"/>
      <c r="D15" s="191" t="s">
        <v>62</v>
      </c>
      <c r="E15" s="192">
        <f>E16</f>
        <v>0</v>
      </c>
      <c r="F15" s="192"/>
      <c r="G15" s="192"/>
      <c r="H15" s="18"/>
      <c r="I15" s="18"/>
      <c r="J15" s="18">
        <f>SUM(J16)</f>
        <v>0</v>
      </c>
      <c r="K15" s="6" t="e">
        <f>E15/$G$76</f>
        <v>#DIV/0!</v>
      </c>
    </row>
    <row r="16" spans="1:11" ht="13.5" customHeight="1" outlineLevel="1">
      <c r="A16" s="359" t="s">
        <v>14</v>
      </c>
      <c r="B16" s="360"/>
      <c r="C16" s="193"/>
      <c r="D16" s="194" t="s">
        <v>62</v>
      </c>
      <c r="E16" s="16">
        <f>SUM(H17:H18)</f>
        <v>0</v>
      </c>
      <c r="F16" s="16"/>
      <c r="G16" s="16"/>
      <c r="H16" s="16"/>
      <c r="I16" s="103"/>
      <c r="J16" s="103">
        <f>SUM(J17:J18)</f>
        <v>0</v>
      </c>
      <c r="K16" s="13" t="e">
        <f>E16/$G$76</f>
        <v>#DIV/0!</v>
      </c>
    </row>
    <row r="17" spans="1:11" ht="17.25" customHeight="1" outlineLevel="1">
      <c r="A17" s="195" t="s">
        <v>15</v>
      </c>
      <c r="B17" s="196" t="s">
        <v>17</v>
      </c>
      <c r="C17" s="197" t="s">
        <v>136</v>
      </c>
      <c r="D17" s="198" t="s">
        <v>125</v>
      </c>
      <c r="E17" s="199" t="s">
        <v>66</v>
      </c>
      <c r="F17" s="200">
        <v>1</v>
      </c>
      <c r="G17" s="201">
        <f>Composições!I22</f>
        <v>0</v>
      </c>
      <c r="H17" s="202">
        <f>ROUND(_xlfn.IFERROR(F17*G17," - "),2)</f>
        <v>0</v>
      </c>
      <c r="I17" s="203">
        <f>ROUND(G17*(1+$D$77),2)</f>
        <v>0</v>
      </c>
      <c r="J17" s="203">
        <f>ROUND(F17*I17,2)</f>
        <v>0</v>
      </c>
      <c r="K17" s="204" t="e">
        <f>H17/$G$76</f>
        <v>#DIV/0!</v>
      </c>
    </row>
    <row r="18" spans="1:11" ht="17.25" customHeight="1" outlineLevel="1" thickBot="1">
      <c r="A18" s="205" t="s">
        <v>16</v>
      </c>
      <c r="B18" s="206" t="s">
        <v>128</v>
      </c>
      <c r="C18" s="207" t="s">
        <v>136</v>
      </c>
      <c r="D18" s="208" t="s">
        <v>126</v>
      </c>
      <c r="E18" s="209" t="s">
        <v>66</v>
      </c>
      <c r="F18" s="210">
        <v>1</v>
      </c>
      <c r="G18" s="211">
        <f>Composições!K22</f>
        <v>0</v>
      </c>
      <c r="H18" s="212">
        <f>ROUND(_xlfn.IFERROR(F18*G18," - "),2)</f>
        <v>0</v>
      </c>
      <c r="I18" s="213">
        <f>ROUND(G18*(1+$D$77),2)</f>
        <v>0</v>
      </c>
      <c r="J18" s="214">
        <f>ROUND(F18*I18,2)</f>
        <v>0</v>
      </c>
      <c r="K18" s="215" t="e">
        <f>H18/$G$76</f>
        <v>#DIV/0!</v>
      </c>
    </row>
    <row r="19" spans="1:11" s="11" customFormat="1" ht="15.75" thickBot="1">
      <c r="A19" s="361">
        <v>2</v>
      </c>
      <c r="B19" s="362"/>
      <c r="C19" s="190"/>
      <c r="D19" s="191" t="s">
        <v>79</v>
      </c>
      <c r="E19" s="192">
        <f>E20</f>
        <v>0</v>
      </c>
      <c r="F19" s="192"/>
      <c r="G19" s="192"/>
      <c r="H19" s="18"/>
      <c r="I19" s="18"/>
      <c r="J19" s="18">
        <f>SUM(J20)</f>
        <v>0</v>
      </c>
      <c r="K19" s="6" t="e">
        <f>E19/$G$76</f>
        <v>#DIV/0!</v>
      </c>
    </row>
    <row r="20" spans="1:11" ht="13.5" customHeight="1" outlineLevel="1">
      <c r="A20" s="370" t="s">
        <v>19</v>
      </c>
      <c r="B20" s="371"/>
      <c r="C20" s="216"/>
      <c r="D20" s="217" t="s">
        <v>79</v>
      </c>
      <c r="E20" s="17">
        <f>SUM(H21:H22)</f>
        <v>0</v>
      </c>
      <c r="F20" s="17"/>
      <c r="G20" s="17"/>
      <c r="H20" s="17"/>
      <c r="I20" s="104"/>
      <c r="J20" s="104">
        <f>SUM(J21:J22)</f>
        <v>0</v>
      </c>
      <c r="K20" s="14" t="e">
        <f>E20/$G$76</f>
        <v>#DIV/0!</v>
      </c>
    </row>
    <row r="21" spans="1:11" ht="25.5" outlineLevel="1">
      <c r="A21" s="218" t="s">
        <v>20</v>
      </c>
      <c r="B21" s="219" t="s">
        <v>57</v>
      </c>
      <c r="C21" s="220" t="s">
        <v>137</v>
      </c>
      <c r="D21" s="221" t="s">
        <v>138</v>
      </c>
      <c r="E21" s="222" t="s">
        <v>56</v>
      </c>
      <c r="F21" s="223">
        <v>6</v>
      </c>
      <c r="G21" s="128"/>
      <c r="H21" s="224">
        <f>ROUND(_xlfn.IFERROR(F21*G21," - "),2)</f>
        <v>0</v>
      </c>
      <c r="I21" s="224">
        <f>ROUND(G21*(1+$D$77),2)</f>
        <v>0</v>
      </c>
      <c r="J21" s="203">
        <f>ROUND(F21*I21,2)</f>
        <v>0</v>
      </c>
      <c r="K21" s="225" t="e">
        <f>H21/$G$76</f>
        <v>#DIV/0!</v>
      </c>
    </row>
    <row r="22" spans="1:11" ht="26.25" outlineLevel="1" thickBot="1">
      <c r="A22" s="218" t="s">
        <v>121</v>
      </c>
      <c r="B22" s="219" t="s">
        <v>55</v>
      </c>
      <c r="C22" s="220" t="s">
        <v>137</v>
      </c>
      <c r="D22" s="221" t="s">
        <v>139</v>
      </c>
      <c r="E22" s="222" t="s">
        <v>56</v>
      </c>
      <c r="F22" s="226">
        <v>6</v>
      </c>
      <c r="G22" s="128"/>
      <c r="H22" s="224">
        <f>ROUND(_xlfn.IFERROR(F22*G22," - "),2)</f>
        <v>0</v>
      </c>
      <c r="I22" s="227">
        <f>ROUND(G22*(1+$D$77),2)</f>
        <v>0</v>
      </c>
      <c r="J22" s="214">
        <f>ROUND(F22*I22,2)</f>
        <v>0</v>
      </c>
      <c r="K22" s="228" t="e">
        <f>H22/$G$76</f>
        <v>#DIV/0!</v>
      </c>
    </row>
    <row r="23" spans="1:11" s="11" customFormat="1" ht="16.5" customHeight="1" thickBot="1">
      <c r="A23" s="361">
        <v>3</v>
      </c>
      <c r="B23" s="362"/>
      <c r="C23" s="190"/>
      <c r="D23" s="191" t="s">
        <v>86</v>
      </c>
      <c r="E23" s="192">
        <f>E24</f>
        <v>0</v>
      </c>
      <c r="F23" s="192"/>
      <c r="G23" s="192"/>
      <c r="H23" s="18"/>
      <c r="I23" s="18"/>
      <c r="J23" s="18">
        <f>SUM(J24)</f>
        <v>0</v>
      </c>
      <c r="K23" s="6" t="e">
        <f>E23/$G$76</f>
        <v>#DIV/0!</v>
      </c>
    </row>
    <row r="24" spans="1:11" ht="13.5" customHeight="1" outlineLevel="1">
      <c r="A24" s="359" t="s">
        <v>22</v>
      </c>
      <c r="B24" s="360"/>
      <c r="C24" s="193"/>
      <c r="D24" s="194" t="s">
        <v>86</v>
      </c>
      <c r="E24" s="16">
        <f>SUM(H25:H26)</f>
        <v>0</v>
      </c>
      <c r="F24" s="16"/>
      <c r="G24" s="16"/>
      <c r="H24" s="16"/>
      <c r="I24" s="103"/>
      <c r="J24" s="103">
        <f>SUM(J25:J26)</f>
        <v>0</v>
      </c>
      <c r="K24" s="13" t="e">
        <f>E24/$G$76</f>
        <v>#DIV/0!</v>
      </c>
    </row>
    <row r="25" spans="1:11" ht="25.5" outlineLevel="1">
      <c r="A25" s="218" t="s">
        <v>23</v>
      </c>
      <c r="B25" s="229">
        <v>35312</v>
      </c>
      <c r="C25" s="220" t="s">
        <v>140</v>
      </c>
      <c r="D25" s="221" t="s">
        <v>141</v>
      </c>
      <c r="E25" s="222" t="s">
        <v>36</v>
      </c>
      <c r="F25" s="223">
        <v>4</v>
      </c>
      <c r="G25" s="128"/>
      <c r="H25" s="224">
        <f>ROUND(_xlfn.IFERROR(F25*G25," - "),2)</f>
        <v>0</v>
      </c>
      <c r="I25" s="230">
        <f>ROUND(G25*(1+$D$77),2)</f>
        <v>0</v>
      </c>
      <c r="J25" s="230">
        <f>ROUND(F25*I25,2)</f>
        <v>0</v>
      </c>
      <c r="K25" s="225" t="e">
        <f>H25/$G$76</f>
        <v>#DIV/0!</v>
      </c>
    </row>
    <row r="26" spans="1:11" ht="13.5" outlineLevel="1" thickBot="1">
      <c r="A26" s="218" t="s">
        <v>24</v>
      </c>
      <c r="B26" s="231">
        <v>30400</v>
      </c>
      <c r="C26" s="220" t="s">
        <v>140</v>
      </c>
      <c r="D26" s="221" t="s">
        <v>142</v>
      </c>
      <c r="E26" s="222" t="s">
        <v>18</v>
      </c>
      <c r="F26" s="226">
        <v>64.5</v>
      </c>
      <c r="G26" s="128"/>
      <c r="H26" s="224">
        <f>ROUND(_xlfn.IFERROR(F26*G26," - "),2)</f>
        <v>0</v>
      </c>
      <c r="I26" s="230">
        <f>ROUND(G26*(1+$D$77),2)</f>
        <v>0</v>
      </c>
      <c r="J26" s="230">
        <f>ROUND(F26*I26,2)</f>
        <v>0</v>
      </c>
      <c r="K26" s="228" t="e">
        <f>H26/$G$76</f>
        <v>#DIV/0!</v>
      </c>
    </row>
    <row r="27" spans="1:11" s="11" customFormat="1" ht="15.75" customHeight="1" thickBot="1">
      <c r="A27" s="357">
        <v>4</v>
      </c>
      <c r="B27" s="358"/>
      <c r="C27" s="190"/>
      <c r="D27" s="191" t="s">
        <v>72</v>
      </c>
      <c r="E27" s="192">
        <f>SUM(E28)</f>
        <v>0</v>
      </c>
      <c r="F27" s="192"/>
      <c r="G27" s="192"/>
      <c r="H27" s="18"/>
      <c r="I27" s="18"/>
      <c r="J27" s="18">
        <f>SUM(J28)</f>
        <v>0</v>
      </c>
      <c r="K27" s="6" t="e">
        <f>E27/$G$76</f>
        <v>#DIV/0!</v>
      </c>
    </row>
    <row r="28" spans="1:11" s="11" customFormat="1" ht="14.25" customHeight="1" outlineLevel="1">
      <c r="A28" s="363" t="s">
        <v>25</v>
      </c>
      <c r="B28" s="364"/>
      <c r="C28" s="193"/>
      <c r="D28" s="232" t="s">
        <v>72</v>
      </c>
      <c r="E28" s="16">
        <f>SUM(H29:H50)</f>
        <v>0</v>
      </c>
      <c r="F28" s="16"/>
      <c r="G28" s="16"/>
      <c r="H28" s="16"/>
      <c r="I28" s="103"/>
      <c r="J28" s="103">
        <f>SUM(J29:J50)</f>
        <v>0</v>
      </c>
      <c r="K28" s="13" t="e">
        <f>E28/$G$76</f>
        <v>#DIV/0!</v>
      </c>
    </row>
    <row r="29" spans="1:11" s="11" customFormat="1" ht="25.5" outlineLevel="1">
      <c r="A29" s="233" t="s">
        <v>26</v>
      </c>
      <c r="B29" s="234" t="s">
        <v>48</v>
      </c>
      <c r="C29" s="197" t="s">
        <v>143</v>
      </c>
      <c r="D29" s="198" t="s">
        <v>144</v>
      </c>
      <c r="E29" s="199" t="s">
        <v>145</v>
      </c>
      <c r="F29" s="235">
        <v>1402.7</v>
      </c>
      <c r="G29" s="126"/>
      <c r="H29" s="202">
        <f aca="true" t="shared" si="0" ref="H29:H36">ROUND(_xlfn.IFERROR(F29*G29," - "),2)</f>
        <v>0</v>
      </c>
      <c r="I29" s="236">
        <f aca="true" t="shared" si="1" ref="I29:I50">ROUND(G29*(1+$D$77),2)</f>
        <v>0</v>
      </c>
      <c r="J29" s="236">
        <f aca="true" t="shared" si="2" ref="J29:J50">ROUND(F29*I29,2)</f>
        <v>0</v>
      </c>
      <c r="K29" s="204" t="e">
        <f aca="true" t="shared" si="3" ref="K29:K50">H29/$G$76</f>
        <v>#DIV/0!</v>
      </c>
    </row>
    <row r="30" spans="1:11" s="11" customFormat="1" ht="25.5" outlineLevel="1">
      <c r="A30" s="237" t="s">
        <v>27</v>
      </c>
      <c r="B30" s="238">
        <v>93589</v>
      </c>
      <c r="C30" s="239" t="s">
        <v>143</v>
      </c>
      <c r="D30" s="240" t="s">
        <v>146</v>
      </c>
      <c r="E30" s="241" t="s">
        <v>147</v>
      </c>
      <c r="F30" s="242">
        <v>18235.1</v>
      </c>
      <c r="G30" s="129"/>
      <c r="H30" s="243">
        <f t="shared" si="0"/>
        <v>0</v>
      </c>
      <c r="I30" s="244">
        <f t="shared" si="1"/>
        <v>0</v>
      </c>
      <c r="J30" s="244">
        <f t="shared" si="2"/>
        <v>0</v>
      </c>
      <c r="K30" s="245" t="e">
        <f t="shared" si="3"/>
        <v>#DIV/0!</v>
      </c>
    </row>
    <row r="31" spans="1:11" s="11" customFormat="1" ht="25.5" outlineLevel="1">
      <c r="A31" s="237" t="s">
        <v>28</v>
      </c>
      <c r="B31" s="238">
        <v>43100</v>
      </c>
      <c r="C31" s="239" t="s">
        <v>140</v>
      </c>
      <c r="D31" s="240" t="s">
        <v>148</v>
      </c>
      <c r="E31" s="241" t="s">
        <v>145</v>
      </c>
      <c r="F31" s="242">
        <v>289.3</v>
      </c>
      <c r="G31" s="129"/>
      <c r="H31" s="243">
        <f t="shared" si="0"/>
        <v>0</v>
      </c>
      <c r="I31" s="244">
        <f t="shared" si="1"/>
        <v>0</v>
      </c>
      <c r="J31" s="244">
        <f t="shared" si="2"/>
        <v>0</v>
      </c>
      <c r="K31" s="245" t="e">
        <f t="shared" si="3"/>
        <v>#DIV/0!</v>
      </c>
    </row>
    <row r="32" spans="1:11" s="11" customFormat="1" ht="25.5" outlineLevel="1">
      <c r="A32" s="237" t="s">
        <v>45</v>
      </c>
      <c r="B32" s="246" t="s">
        <v>49</v>
      </c>
      <c r="C32" s="239" t="s">
        <v>143</v>
      </c>
      <c r="D32" s="240" t="s">
        <v>149</v>
      </c>
      <c r="E32" s="241" t="s">
        <v>145</v>
      </c>
      <c r="F32" s="242">
        <v>289.3</v>
      </c>
      <c r="G32" s="129"/>
      <c r="H32" s="243">
        <f t="shared" si="0"/>
        <v>0</v>
      </c>
      <c r="I32" s="244">
        <f t="shared" si="1"/>
        <v>0</v>
      </c>
      <c r="J32" s="244">
        <f t="shared" si="2"/>
        <v>0</v>
      </c>
      <c r="K32" s="245" t="e">
        <f t="shared" si="3"/>
        <v>#DIV/0!</v>
      </c>
    </row>
    <row r="33" spans="1:11" s="11" customFormat="1" ht="25.5" outlineLevel="1">
      <c r="A33" s="237" t="s">
        <v>77</v>
      </c>
      <c r="B33" s="247">
        <v>51100</v>
      </c>
      <c r="C33" s="239" t="s">
        <v>140</v>
      </c>
      <c r="D33" s="240" t="s">
        <v>150</v>
      </c>
      <c r="E33" s="241" t="s">
        <v>151</v>
      </c>
      <c r="F33" s="242">
        <v>4228.24</v>
      </c>
      <c r="G33" s="129"/>
      <c r="H33" s="243">
        <f t="shared" si="0"/>
        <v>0</v>
      </c>
      <c r="I33" s="244">
        <f t="shared" si="1"/>
        <v>0</v>
      </c>
      <c r="J33" s="244">
        <f t="shared" si="2"/>
        <v>0</v>
      </c>
      <c r="K33" s="245" t="e">
        <f t="shared" si="3"/>
        <v>#DIV/0!</v>
      </c>
    </row>
    <row r="34" spans="1:11" s="11" customFormat="1" ht="14.25" outlineLevel="1">
      <c r="A34" s="237" t="s">
        <v>78</v>
      </c>
      <c r="B34" s="247">
        <v>51300</v>
      </c>
      <c r="C34" s="239" t="s">
        <v>140</v>
      </c>
      <c r="D34" s="240" t="s">
        <v>152</v>
      </c>
      <c r="E34" s="241" t="s">
        <v>145</v>
      </c>
      <c r="F34" s="242">
        <v>27.69</v>
      </c>
      <c r="G34" s="129"/>
      <c r="H34" s="243">
        <f t="shared" si="0"/>
        <v>0</v>
      </c>
      <c r="I34" s="244">
        <f t="shared" si="1"/>
        <v>0</v>
      </c>
      <c r="J34" s="244">
        <f t="shared" si="2"/>
        <v>0</v>
      </c>
      <c r="K34" s="245" t="e">
        <f t="shared" si="3"/>
        <v>#DIV/0!</v>
      </c>
    </row>
    <row r="35" spans="1:11" s="11" customFormat="1" ht="14.25" outlineLevel="1">
      <c r="A35" s="237" t="s">
        <v>87</v>
      </c>
      <c r="B35" s="238">
        <v>60500</v>
      </c>
      <c r="C35" s="239" t="s">
        <v>140</v>
      </c>
      <c r="D35" s="240" t="s">
        <v>153</v>
      </c>
      <c r="E35" s="241" t="s">
        <v>145</v>
      </c>
      <c r="F35" s="242">
        <v>46.31</v>
      </c>
      <c r="G35" s="129"/>
      <c r="H35" s="243">
        <f t="shared" si="0"/>
        <v>0</v>
      </c>
      <c r="I35" s="244">
        <f t="shared" si="1"/>
        <v>0</v>
      </c>
      <c r="J35" s="244">
        <f t="shared" si="2"/>
        <v>0</v>
      </c>
      <c r="K35" s="245" t="e">
        <f t="shared" si="3"/>
        <v>#DIV/0!</v>
      </c>
    </row>
    <row r="36" spans="1:11" s="11" customFormat="1" ht="51" outlineLevel="1">
      <c r="A36" s="237" t="s">
        <v>88</v>
      </c>
      <c r="B36" s="238">
        <v>94273</v>
      </c>
      <c r="C36" s="239" t="s">
        <v>143</v>
      </c>
      <c r="D36" s="240" t="s">
        <v>154</v>
      </c>
      <c r="E36" s="241" t="s">
        <v>18</v>
      </c>
      <c r="F36" s="242">
        <v>1029.08</v>
      </c>
      <c r="G36" s="129"/>
      <c r="H36" s="243">
        <f t="shared" si="0"/>
        <v>0</v>
      </c>
      <c r="I36" s="244">
        <f t="shared" si="1"/>
        <v>0</v>
      </c>
      <c r="J36" s="244">
        <f t="shared" si="2"/>
        <v>0</v>
      </c>
      <c r="K36" s="245" t="e">
        <f t="shared" si="3"/>
        <v>#DIV/0!</v>
      </c>
    </row>
    <row r="37" spans="1:11" s="11" customFormat="1" ht="25.5" outlineLevel="1">
      <c r="A37" s="237" t="s">
        <v>89</v>
      </c>
      <c r="B37" s="247">
        <v>94294</v>
      </c>
      <c r="C37" s="239" t="s">
        <v>143</v>
      </c>
      <c r="D37" s="240" t="s">
        <v>155</v>
      </c>
      <c r="E37" s="241" t="s">
        <v>18</v>
      </c>
      <c r="F37" s="242">
        <v>1029.08</v>
      </c>
      <c r="G37" s="129"/>
      <c r="H37" s="243">
        <f aca="true" t="shared" si="4" ref="H37:H44">ROUND(_xlfn.IFERROR(F37*G37," - "),2)</f>
        <v>0</v>
      </c>
      <c r="I37" s="244">
        <f t="shared" si="1"/>
        <v>0</v>
      </c>
      <c r="J37" s="244">
        <f t="shared" si="2"/>
        <v>0</v>
      </c>
      <c r="K37" s="245" t="e">
        <f t="shared" si="3"/>
        <v>#DIV/0!</v>
      </c>
    </row>
    <row r="38" spans="1:11" s="11" customFormat="1" ht="25.5" outlineLevel="1">
      <c r="A38" s="237" t="s">
        <v>90</v>
      </c>
      <c r="B38" s="238">
        <v>94283</v>
      </c>
      <c r="C38" s="239" t="s">
        <v>143</v>
      </c>
      <c r="D38" s="240" t="s">
        <v>156</v>
      </c>
      <c r="E38" s="241" t="s">
        <v>18</v>
      </c>
      <c r="F38" s="242">
        <v>1029.08</v>
      </c>
      <c r="G38" s="129"/>
      <c r="H38" s="243">
        <f t="shared" si="4"/>
        <v>0</v>
      </c>
      <c r="I38" s="244">
        <f t="shared" si="1"/>
        <v>0</v>
      </c>
      <c r="J38" s="244">
        <f t="shared" si="2"/>
        <v>0</v>
      </c>
      <c r="K38" s="245" t="e">
        <f t="shared" si="3"/>
        <v>#DIV/0!</v>
      </c>
    </row>
    <row r="39" spans="1:11" s="11" customFormat="1" ht="14.25" outlineLevel="1">
      <c r="A39" s="237" t="s">
        <v>91</v>
      </c>
      <c r="B39" s="238">
        <v>98504</v>
      </c>
      <c r="C39" s="239" t="s">
        <v>143</v>
      </c>
      <c r="D39" s="240" t="s">
        <v>157</v>
      </c>
      <c r="E39" s="241" t="s">
        <v>151</v>
      </c>
      <c r="F39" s="242">
        <v>420.81</v>
      </c>
      <c r="G39" s="129"/>
      <c r="H39" s="243">
        <f t="shared" si="4"/>
        <v>0</v>
      </c>
      <c r="I39" s="244">
        <f t="shared" si="1"/>
        <v>0</v>
      </c>
      <c r="J39" s="244">
        <f t="shared" si="2"/>
        <v>0</v>
      </c>
      <c r="K39" s="245" t="e">
        <f t="shared" si="3"/>
        <v>#DIV/0!</v>
      </c>
    </row>
    <row r="40" spans="1:11" s="11" customFormat="1" ht="14.25" outlineLevel="1">
      <c r="A40" s="237" t="s">
        <v>92</v>
      </c>
      <c r="B40" s="247">
        <v>96401</v>
      </c>
      <c r="C40" s="239" t="s">
        <v>143</v>
      </c>
      <c r="D40" s="240" t="s">
        <v>158</v>
      </c>
      <c r="E40" s="241" t="s">
        <v>151</v>
      </c>
      <c r="F40" s="242">
        <v>3308.2</v>
      </c>
      <c r="G40" s="129"/>
      <c r="H40" s="243">
        <f t="shared" si="4"/>
        <v>0</v>
      </c>
      <c r="I40" s="244">
        <f t="shared" si="1"/>
        <v>0</v>
      </c>
      <c r="J40" s="244">
        <f t="shared" si="2"/>
        <v>0</v>
      </c>
      <c r="K40" s="245" t="e">
        <f t="shared" si="3"/>
        <v>#DIV/0!</v>
      </c>
    </row>
    <row r="41" spans="1:11" s="11" customFormat="1" ht="25.5" outlineLevel="1">
      <c r="A41" s="237" t="s">
        <v>93</v>
      </c>
      <c r="B41" s="247">
        <v>96402</v>
      </c>
      <c r="C41" s="239" t="s">
        <v>143</v>
      </c>
      <c r="D41" s="240" t="s">
        <v>159</v>
      </c>
      <c r="E41" s="241" t="s">
        <v>151</v>
      </c>
      <c r="F41" s="242">
        <v>6616.41</v>
      </c>
      <c r="G41" s="129"/>
      <c r="H41" s="243">
        <f t="shared" si="4"/>
        <v>0</v>
      </c>
      <c r="I41" s="244">
        <f t="shared" si="1"/>
        <v>0</v>
      </c>
      <c r="J41" s="244">
        <f t="shared" si="2"/>
        <v>0</v>
      </c>
      <c r="K41" s="245" t="e">
        <f t="shared" si="3"/>
        <v>#DIV/0!</v>
      </c>
    </row>
    <row r="42" spans="1:11" s="11" customFormat="1" ht="38.25" outlineLevel="1">
      <c r="A42" s="237" t="s">
        <v>94</v>
      </c>
      <c r="B42" s="247">
        <v>94990</v>
      </c>
      <c r="C42" s="239" t="s">
        <v>143</v>
      </c>
      <c r="D42" s="240" t="s">
        <v>160</v>
      </c>
      <c r="E42" s="241" t="s">
        <v>145</v>
      </c>
      <c r="F42" s="242">
        <v>106.55</v>
      </c>
      <c r="G42" s="129"/>
      <c r="H42" s="243">
        <f t="shared" si="4"/>
        <v>0</v>
      </c>
      <c r="I42" s="244">
        <f t="shared" si="1"/>
        <v>0</v>
      </c>
      <c r="J42" s="244">
        <f t="shared" si="2"/>
        <v>0</v>
      </c>
      <c r="K42" s="245" t="e">
        <f t="shared" si="3"/>
        <v>#DIV/0!</v>
      </c>
    </row>
    <row r="43" spans="1:11" s="11" customFormat="1" ht="25.5" outlineLevel="1">
      <c r="A43" s="237" t="s">
        <v>95</v>
      </c>
      <c r="B43" s="238">
        <v>96622</v>
      </c>
      <c r="C43" s="239" t="s">
        <v>143</v>
      </c>
      <c r="D43" s="240" t="s">
        <v>161</v>
      </c>
      <c r="E43" s="241" t="s">
        <v>145</v>
      </c>
      <c r="F43" s="242">
        <v>76.11</v>
      </c>
      <c r="G43" s="129"/>
      <c r="H43" s="243">
        <f t="shared" si="4"/>
        <v>0</v>
      </c>
      <c r="I43" s="244">
        <f t="shared" si="1"/>
        <v>0</v>
      </c>
      <c r="J43" s="244">
        <f t="shared" si="2"/>
        <v>0</v>
      </c>
      <c r="K43" s="245" t="e">
        <f t="shared" si="3"/>
        <v>#DIV/0!</v>
      </c>
    </row>
    <row r="44" spans="1:11" s="11" customFormat="1" ht="38.25" outlineLevel="1">
      <c r="A44" s="237" t="s">
        <v>96</v>
      </c>
      <c r="B44" s="238">
        <v>95996</v>
      </c>
      <c r="C44" s="239" t="s">
        <v>143</v>
      </c>
      <c r="D44" s="240" t="s">
        <v>162</v>
      </c>
      <c r="E44" s="241" t="s">
        <v>145</v>
      </c>
      <c r="F44" s="242">
        <v>165.41</v>
      </c>
      <c r="G44" s="129"/>
      <c r="H44" s="243">
        <f t="shared" si="4"/>
        <v>0</v>
      </c>
      <c r="I44" s="244">
        <f t="shared" si="1"/>
        <v>0</v>
      </c>
      <c r="J44" s="244">
        <f t="shared" si="2"/>
        <v>0</v>
      </c>
      <c r="K44" s="245" t="e">
        <f t="shared" si="3"/>
        <v>#DIV/0!</v>
      </c>
    </row>
    <row r="45" spans="1:11" s="11" customFormat="1" ht="38.25" outlineLevel="1">
      <c r="A45" s="237" t="s">
        <v>97</v>
      </c>
      <c r="B45" s="238">
        <v>95995</v>
      </c>
      <c r="C45" s="239" t="s">
        <v>143</v>
      </c>
      <c r="D45" s="240" t="s">
        <v>163</v>
      </c>
      <c r="E45" s="241" t="s">
        <v>145</v>
      </c>
      <c r="F45" s="242">
        <v>165.41</v>
      </c>
      <c r="G45" s="129"/>
      <c r="H45" s="243">
        <f aca="true" t="shared" si="5" ref="H45:H50">ROUND(_xlfn.IFERROR(F45*G45," - "),2)</f>
        <v>0</v>
      </c>
      <c r="I45" s="244">
        <f t="shared" si="1"/>
        <v>0</v>
      </c>
      <c r="J45" s="244">
        <f t="shared" si="2"/>
        <v>0</v>
      </c>
      <c r="K45" s="245" t="e">
        <f t="shared" si="3"/>
        <v>#DIV/0!</v>
      </c>
    </row>
    <row r="46" spans="1:11" s="11" customFormat="1" ht="38.25" outlineLevel="1">
      <c r="A46" s="237" t="s">
        <v>98</v>
      </c>
      <c r="B46" s="238">
        <v>93177</v>
      </c>
      <c r="C46" s="239" t="s">
        <v>143</v>
      </c>
      <c r="D46" s="240" t="s">
        <v>164</v>
      </c>
      <c r="E46" s="241" t="s">
        <v>165</v>
      </c>
      <c r="F46" s="242">
        <v>11909.53</v>
      </c>
      <c r="G46" s="129"/>
      <c r="H46" s="243">
        <f t="shared" si="5"/>
        <v>0</v>
      </c>
      <c r="I46" s="244">
        <f t="shared" si="1"/>
        <v>0</v>
      </c>
      <c r="J46" s="244">
        <f t="shared" si="2"/>
        <v>0</v>
      </c>
      <c r="K46" s="245" t="e">
        <f t="shared" si="3"/>
        <v>#DIV/0!</v>
      </c>
    </row>
    <row r="47" spans="1:11" s="11" customFormat="1" ht="25.5" outlineLevel="1">
      <c r="A47" s="237" t="s">
        <v>99</v>
      </c>
      <c r="B47" s="247">
        <v>96393</v>
      </c>
      <c r="C47" s="239" t="s">
        <v>143</v>
      </c>
      <c r="D47" s="240" t="s">
        <v>166</v>
      </c>
      <c r="E47" s="241" t="s">
        <v>145</v>
      </c>
      <c r="F47" s="242">
        <v>496.23</v>
      </c>
      <c r="G47" s="129"/>
      <c r="H47" s="243">
        <f t="shared" si="5"/>
        <v>0</v>
      </c>
      <c r="I47" s="244">
        <f t="shared" si="1"/>
        <v>0</v>
      </c>
      <c r="J47" s="244">
        <f t="shared" si="2"/>
        <v>0</v>
      </c>
      <c r="K47" s="245" t="e">
        <f t="shared" si="3"/>
        <v>#DIV/0!</v>
      </c>
    </row>
    <row r="48" spans="1:11" s="11" customFormat="1" ht="25.5" outlineLevel="1">
      <c r="A48" s="237" t="s">
        <v>100</v>
      </c>
      <c r="B48" s="247">
        <v>93589</v>
      </c>
      <c r="C48" s="239" t="s">
        <v>143</v>
      </c>
      <c r="D48" s="240" t="s">
        <v>146</v>
      </c>
      <c r="E48" s="241" t="s">
        <v>147</v>
      </c>
      <c r="F48" s="242">
        <v>4962.3</v>
      </c>
      <c r="G48" s="129"/>
      <c r="H48" s="243">
        <f t="shared" si="5"/>
        <v>0</v>
      </c>
      <c r="I48" s="244">
        <f t="shared" si="1"/>
        <v>0</v>
      </c>
      <c r="J48" s="244">
        <f t="shared" si="2"/>
        <v>0</v>
      </c>
      <c r="K48" s="245" t="e">
        <f t="shared" si="3"/>
        <v>#DIV/0!</v>
      </c>
    </row>
    <row r="49" spans="1:11" s="11" customFormat="1" ht="25.5" outlineLevel="1">
      <c r="A49" s="237" t="s">
        <v>101</v>
      </c>
      <c r="B49" s="247">
        <v>94293</v>
      </c>
      <c r="C49" s="239" t="s">
        <v>143</v>
      </c>
      <c r="D49" s="240" t="s">
        <v>167</v>
      </c>
      <c r="E49" s="241" t="s">
        <v>18</v>
      </c>
      <c r="F49" s="242">
        <v>6.8</v>
      </c>
      <c r="G49" s="129"/>
      <c r="H49" s="243">
        <f t="shared" si="5"/>
        <v>0</v>
      </c>
      <c r="I49" s="244">
        <f t="shared" si="1"/>
        <v>0</v>
      </c>
      <c r="J49" s="244">
        <f t="shared" si="2"/>
        <v>0</v>
      </c>
      <c r="K49" s="245" t="e">
        <f t="shared" si="3"/>
        <v>#DIV/0!</v>
      </c>
    </row>
    <row r="50" spans="1:11" s="11" customFormat="1" ht="14.25" customHeight="1" outlineLevel="1" thickBot="1">
      <c r="A50" s="237" t="s">
        <v>102</v>
      </c>
      <c r="B50" s="248" t="s">
        <v>46</v>
      </c>
      <c r="C50" s="207" t="s">
        <v>143</v>
      </c>
      <c r="D50" s="208" t="s">
        <v>168</v>
      </c>
      <c r="E50" s="209" t="s">
        <v>151</v>
      </c>
      <c r="F50" s="211">
        <v>6.4</v>
      </c>
      <c r="G50" s="127"/>
      <c r="H50" s="212">
        <f t="shared" si="5"/>
        <v>0</v>
      </c>
      <c r="I50" s="249">
        <f t="shared" si="1"/>
        <v>0</v>
      </c>
      <c r="J50" s="249">
        <f t="shared" si="2"/>
        <v>0</v>
      </c>
      <c r="K50" s="215" t="e">
        <f t="shared" si="3"/>
        <v>#DIV/0!</v>
      </c>
    </row>
    <row r="51" spans="1:11" ht="15.75" customHeight="1" thickBot="1">
      <c r="A51" s="357">
        <v>5</v>
      </c>
      <c r="B51" s="358"/>
      <c r="C51" s="190"/>
      <c r="D51" s="191" t="s">
        <v>74</v>
      </c>
      <c r="E51" s="192">
        <f>SUM(E52)</f>
        <v>0</v>
      </c>
      <c r="F51" s="192"/>
      <c r="G51" s="192"/>
      <c r="H51" s="18"/>
      <c r="I51" s="18"/>
      <c r="J51" s="18">
        <f>SUM(J52)</f>
        <v>0</v>
      </c>
      <c r="K51" s="6" t="e">
        <f>E51/$G$76</f>
        <v>#DIV/0!</v>
      </c>
    </row>
    <row r="52" spans="1:11" ht="12.75" customHeight="1" outlineLevel="1">
      <c r="A52" s="359" t="s">
        <v>29</v>
      </c>
      <c r="B52" s="360"/>
      <c r="C52" s="193"/>
      <c r="D52" s="194" t="s">
        <v>74</v>
      </c>
      <c r="E52" s="16">
        <f>SUM(H53:H68)</f>
        <v>0</v>
      </c>
      <c r="F52" s="16"/>
      <c r="G52" s="16"/>
      <c r="H52" s="16"/>
      <c r="I52" s="103"/>
      <c r="J52" s="103">
        <f>SUM(J53:J68)</f>
        <v>0</v>
      </c>
      <c r="K52" s="13" t="e">
        <f>E52/$G$76</f>
        <v>#DIV/0!</v>
      </c>
    </row>
    <row r="53" spans="1:11" ht="38.25" outlineLevel="1">
      <c r="A53" s="233" t="s">
        <v>30</v>
      </c>
      <c r="B53" s="250">
        <v>94057</v>
      </c>
      <c r="C53" s="197" t="s">
        <v>143</v>
      </c>
      <c r="D53" s="198" t="s">
        <v>169</v>
      </c>
      <c r="E53" s="199" t="s">
        <v>151</v>
      </c>
      <c r="F53" s="251">
        <v>240.98</v>
      </c>
      <c r="G53" s="126"/>
      <c r="H53" s="202">
        <f aca="true" t="shared" si="6" ref="H53:H65">ROUND(_xlfn.IFERROR(F53*G53," - "),2)</f>
        <v>0</v>
      </c>
      <c r="I53" s="236">
        <f aca="true" t="shared" si="7" ref="I53:I68">ROUND(G53*(1+$D$77),2)</f>
        <v>0</v>
      </c>
      <c r="J53" s="236">
        <f aca="true" t="shared" si="8" ref="J53:J68">ROUND(F53*I53,2)</f>
        <v>0</v>
      </c>
      <c r="K53" s="204" t="e">
        <f aca="true" t="shared" si="9" ref="K53:K68">H53/$G$76</f>
        <v>#DIV/0!</v>
      </c>
    </row>
    <row r="54" spans="1:11" ht="51" outlineLevel="1">
      <c r="A54" s="237" t="s">
        <v>31</v>
      </c>
      <c r="B54" s="252">
        <v>90084</v>
      </c>
      <c r="C54" s="239" t="s">
        <v>143</v>
      </c>
      <c r="D54" s="240" t="s">
        <v>170</v>
      </c>
      <c r="E54" s="241" t="s">
        <v>145</v>
      </c>
      <c r="F54" s="253">
        <v>216.84</v>
      </c>
      <c r="G54" s="129"/>
      <c r="H54" s="243">
        <f t="shared" si="6"/>
        <v>0</v>
      </c>
      <c r="I54" s="244">
        <f t="shared" si="7"/>
        <v>0</v>
      </c>
      <c r="J54" s="244">
        <f t="shared" si="8"/>
        <v>0</v>
      </c>
      <c r="K54" s="245" t="e">
        <f t="shared" si="9"/>
        <v>#DIV/0!</v>
      </c>
    </row>
    <row r="55" spans="1:11" ht="12.75" outlineLevel="1">
      <c r="A55" s="237" t="s">
        <v>32</v>
      </c>
      <c r="B55" s="254" t="s">
        <v>59</v>
      </c>
      <c r="C55" s="239" t="s">
        <v>137</v>
      </c>
      <c r="D55" s="240" t="s">
        <v>171</v>
      </c>
      <c r="E55" s="241" t="s">
        <v>21</v>
      </c>
      <c r="F55" s="253">
        <v>90.19</v>
      </c>
      <c r="G55" s="129"/>
      <c r="H55" s="243">
        <f t="shared" si="6"/>
        <v>0</v>
      </c>
      <c r="I55" s="244">
        <f t="shared" si="7"/>
        <v>0</v>
      </c>
      <c r="J55" s="244">
        <f t="shared" si="8"/>
        <v>0</v>
      </c>
      <c r="K55" s="245" t="e">
        <f t="shared" si="9"/>
        <v>#DIV/0!</v>
      </c>
    </row>
    <row r="56" spans="1:11" ht="25.5" outlineLevel="1">
      <c r="A56" s="237" t="s">
        <v>33</v>
      </c>
      <c r="B56" s="254" t="s">
        <v>49</v>
      </c>
      <c r="C56" s="239" t="s">
        <v>143</v>
      </c>
      <c r="D56" s="240" t="s">
        <v>149</v>
      </c>
      <c r="E56" s="241" t="s">
        <v>145</v>
      </c>
      <c r="F56" s="253">
        <v>147.46</v>
      </c>
      <c r="G56" s="129"/>
      <c r="H56" s="243">
        <f t="shared" si="6"/>
        <v>0</v>
      </c>
      <c r="I56" s="244">
        <f t="shared" si="7"/>
        <v>0</v>
      </c>
      <c r="J56" s="244">
        <f t="shared" si="8"/>
        <v>0</v>
      </c>
      <c r="K56" s="245" t="e">
        <f t="shared" si="9"/>
        <v>#DIV/0!</v>
      </c>
    </row>
    <row r="57" spans="1:11" ht="25.5" outlineLevel="1">
      <c r="A57" s="237" t="s">
        <v>103</v>
      </c>
      <c r="B57" s="252">
        <v>93589</v>
      </c>
      <c r="C57" s="239" t="s">
        <v>143</v>
      </c>
      <c r="D57" s="240" t="s">
        <v>146</v>
      </c>
      <c r="E57" s="241" t="s">
        <v>147</v>
      </c>
      <c r="F57" s="253">
        <v>901.9</v>
      </c>
      <c r="G57" s="129"/>
      <c r="H57" s="243">
        <f t="shared" si="6"/>
        <v>0</v>
      </c>
      <c r="I57" s="244">
        <f t="shared" si="7"/>
        <v>0</v>
      </c>
      <c r="J57" s="244">
        <f t="shared" si="8"/>
        <v>0</v>
      </c>
      <c r="K57" s="245" t="e">
        <f t="shared" si="9"/>
        <v>#DIV/0!</v>
      </c>
    </row>
    <row r="58" spans="1:11" ht="12.75" outlineLevel="1">
      <c r="A58" s="237" t="s">
        <v>104</v>
      </c>
      <c r="B58" s="252">
        <v>43500</v>
      </c>
      <c r="C58" s="239" t="s">
        <v>140</v>
      </c>
      <c r="D58" s="240" t="s">
        <v>172</v>
      </c>
      <c r="E58" s="241" t="s">
        <v>151</v>
      </c>
      <c r="F58" s="253">
        <v>120.02</v>
      </c>
      <c r="G58" s="129"/>
      <c r="H58" s="243">
        <f t="shared" si="6"/>
        <v>0</v>
      </c>
      <c r="I58" s="244">
        <f t="shared" si="7"/>
        <v>0</v>
      </c>
      <c r="J58" s="244">
        <f t="shared" si="8"/>
        <v>0</v>
      </c>
      <c r="K58" s="245" t="e">
        <f t="shared" si="9"/>
        <v>#DIV/0!</v>
      </c>
    </row>
    <row r="59" spans="1:11" ht="12.75" outlineLevel="1">
      <c r="A59" s="237" t="s">
        <v>105</v>
      </c>
      <c r="B59" s="252">
        <v>60500</v>
      </c>
      <c r="C59" s="239" t="s">
        <v>140</v>
      </c>
      <c r="D59" s="240" t="s">
        <v>153</v>
      </c>
      <c r="E59" s="241" t="s">
        <v>145</v>
      </c>
      <c r="F59" s="253">
        <v>24.95</v>
      </c>
      <c r="G59" s="129"/>
      <c r="H59" s="243">
        <f t="shared" si="6"/>
        <v>0</v>
      </c>
      <c r="I59" s="244">
        <f t="shared" si="7"/>
        <v>0</v>
      </c>
      <c r="J59" s="244">
        <f t="shared" si="8"/>
        <v>0</v>
      </c>
      <c r="K59" s="245" t="e">
        <f t="shared" si="9"/>
        <v>#DIV/0!</v>
      </c>
    </row>
    <row r="60" spans="1:11" ht="38.25" outlineLevel="1">
      <c r="A60" s="237" t="s">
        <v>106</v>
      </c>
      <c r="B60" s="252">
        <v>92220</v>
      </c>
      <c r="C60" s="239" t="s">
        <v>143</v>
      </c>
      <c r="D60" s="240" t="s">
        <v>173</v>
      </c>
      <c r="E60" s="241" t="s">
        <v>18</v>
      </c>
      <c r="F60" s="253">
        <v>9</v>
      </c>
      <c r="G60" s="129"/>
      <c r="H60" s="243">
        <f t="shared" si="6"/>
        <v>0</v>
      </c>
      <c r="I60" s="244">
        <f t="shared" si="7"/>
        <v>0</v>
      </c>
      <c r="J60" s="244">
        <f t="shared" si="8"/>
        <v>0</v>
      </c>
      <c r="K60" s="245" t="e">
        <f t="shared" si="9"/>
        <v>#DIV/0!</v>
      </c>
    </row>
    <row r="61" spans="1:11" ht="25.5" outlineLevel="1">
      <c r="A61" s="237" t="s">
        <v>107</v>
      </c>
      <c r="B61" s="252">
        <v>61001</v>
      </c>
      <c r="C61" s="239" t="s">
        <v>140</v>
      </c>
      <c r="D61" s="240" t="s">
        <v>174</v>
      </c>
      <c r="E61" s="241" t="s">
        <v>18</v>
      </c>
      <c r="F61" s="253">
        <v>55.5</v>
      </c>
      <c r="G61" s="129"/>
      <c r="H61" s="243">
        <f t="shared" si="6"/>
        <v>0</v>
      </c>
      <c r="I61" s="244">
        <f t="shared" si="7"/>
        <v>0</v>
      </c>
      <c r="J61" s="244">
        <f t="shared" si="8"/>
        <v>0</v>
      </c>
      <c r="K61" s="245" t="e">
        <f t="shared" si="9"/>
        <v>#DIV/0!</v>
      </c>
    </row>
    <row r="62" spans="1:11" ht="12.75" outlineLevel="1">
      <c r="A62" s="237" t="s">
        <v>108</v>
      </c>
      <c r="B62" s="252">
        <v>61801</v>
      </c>
      <c r="C62" s="239" t="s">
        <v>140</v>
      </c>
      <c r="D62" s="240" t="s">
        <v>175</v>
      </c>
      <c r="E62" s="241" t="s">
        <v>36</v>
      </c>
      <c r="F62" s="253">
        <v>2</v>
      </c>
      <c r="G62" s="129"/>
      <c r="H62" s="243">
        <f t="shared" si="6"/>
        <v>0</v>
      </c>
      <c r="I62" s="244">
        <f t="shared" si="7"/>
        <v>0</v>
      </c>
      <c r="J62" s="244">
        <f t="shared" si="8"/>
        <v>0</v>
      </c>
      <c r="K62" s="245" t="e">
        <f t="shared" si="9"/>
        <v>#DIV/0!</v>
      </c>
    </row>
    <row r="63" spans="1:11" ht="51" outlineLevel="1">
      <c r="A63" s="237" t="s">
        <v>109</v>
      </c>
      <c r="B63" s="252">
        <v>83627</v>
      </c>
      <c r="C63" s="239" t="s">
        <v>143</v>
      </c>
      <c r="D63" s="240" t="s">
        <v>176</v>
      </c>
      <c r="E63" s="241" t="s">
        <v>36</v>
      </c>
      <c r="F63" s="253">
        <v>2</v>
      </c>
      <c r="G63" s="129"/>
      <c r="H63" s="243">
        <f t="shared" si="6"/>
        <v>0</v>
      </c>
      <c r="I63" s="244">
        <f t="shared" si="7"/>
        <v>0</v>
      </c>
      <c r="J63" s="244">
        <f t="shared" si="8"/>
        <v>0</v>
      </c>
      <c r="K63" s="245" t="e">
        <f t="shared" si="9"/>
        <v>#DIV/0!</v>
      </c>
    </row>
    <row r="64" spans="1:11" ht="12.75" outlineLevel="1">
      <c r="A64" s="237" t="s">
        <v>110</v>
      </c>
      <c r="B64" s="252">
        <v>61900</v>
      </c>
      <c r="C64" s="239" t="s">
        <v>140</v>
      </c>
      <c r="D64" s="240" t="s">
        <v>177</v>
      </c>
      <c r="E64" s="241" t="s">
        <v>18</v>
      </c>
      <c r="F64" s="253">
        <v>0.8</v>
      </c>
      <c r="G64" s="129"/>
      <c r="H64" s="243">
        <f t="shared" si="6"/>
        <v>0</v>
      </c>
      <c r="I64" s="244">
        <f t="shared" si="7"/>
        <v>0</v>
      </c>
      <c r="J64" s="244">
        <f t="shared" si="8"/>
        <v>0</v>
      </c>
      <c r="K64" s="245" t="e">
        <f t="shared" si="9"/>
        <v>#DIV/0!</v>
      </c>
    </row>
    <row r="65" spans="1:11" ht="12.75" outlineLevel="1">
      <c r="A65" s="237" t="s">
        <v>111</v>
      </c>
      <c r="B65" s="252">
        <v>62205</v>
      </c>
      <c r="C65" s="239" t="s">
        <v>140</v>
      </c>
      <c r="D65" s="240" t="s">
        <v>178</v>
      </c>
      <c r="E65" s="241" t="s">
        <v>36</v>
      </c>
      <c r="F65" s="253">
        <v>3</v>
      </c>
      <c r="G65" s="129"/>
      <c r="H65" s="243">
        <f t="shared" si="6"/>
        <v>0</v>
      </c>
      <c r="I65" s="244">
        <f t="shared" si="7"/>
        <v>0</v>
      </c>
      <c r="J65" s="244">
        <f t="shared" si="8"/>
        <v>0</v>
      </c>
      <c r="K65" s="245" t="e">
        <f t="shared" si="9"/>
        <v>#DIV/0!</v>
      </c>
    </row>
    <row r="66" spans="1:11" ht="25.5" outlineLevel="1">
      <c r="A66" s="237" t="s">
        <v>112</v>
      </c>
      <c r="B66" s="252">
        <v>94966</v>
      </c>
      <c r="C66" s="239" t="s">
        <v>143</v>
      </c>
      <c r="D66" s="240" t="s">
        <v>179</v>
      </c>
      <c r="E66" s="241" t="s">
        <v>145</v>
      </c>
      <c r="F66" s="253">
        <v>1.2</v>
      </c>
      <c r="G66" s="129"/>
      <c r="H66" s="243">
        <f>ROUND(_xlfn.IFERROR(F66*G66," - "),2)</f>
        <v>0</v>
      </c>
      <c r="I66" s="244">
        <f t="shared" si="7"/>
        <v>0</v>
      </c>
      <c r="J66" s="244">
        <f t="shared" si="8"/>
        <v>0</v>
      </c>
      <c r="K66" s="245" t="e">
        <f t="shared" si="9"/>
        <v>#DIV/0!</v>
      </c>
    </row>
    <row r="67" spans="1:11" ht="12.75" outlineLevel="1">
      <c r="A67" s="237" t="s">
        <v>113</v>
      </c>
      <c r="B67" s="252">
        <v>81502</v>
      </c>
      <c r="C67" s="239" t="s">
        <v>140</v>
      </c>
      <c r="D67" s="240" t="s">
        <v>180</v>
      </c>
      <c r="E67" s="241" t="s">
        <v>151</v>
      </c>
      <c r="F67" s="253">
        <v>6.5</v>
      </c>
      <c r="G67" s="129"/>
      <c r="H67" s="243">
        <f>ROUND(_xlfn.IFERROR(F67*G67," - "),2)</f>
        <v>0</v>
      </c>
      <c r="I67" s="244">
        <f t="shared" si="7"/>
        <v>0</v>
      </c>
      <c r="J67" s="244">
        <f t="shared" si="8"/>
        <v>0</v>
      </c>
      <c r="K67" s="245" t="e">
        <f t="shared" si="9"/>
        <v>#DIV/0!</v>
      </c>
    </row>
    <row r="68" spans="1:11" ht="13.5" outlineLevel="1" thickBot="1">
      <c r="A68" s="255" t="s">
        <v>114</v>
      </c>
      <c r="B68" s="256">
        <v>70900</v>
      </c>
      <c r="C68" s="207" t="s">
        <v>140</v>
      </c>
      <c r="D68" s="208" t="s">
        <v>181</v>
      </c>
      <c r="E68" s="209" t="s">
        <v>58</v>
      </c>
      <c r="F68" s="210">
        <v>84</v>
      </c>
      <c r="G68" s="127"/>
      <c r="H68" s="212">
        <f>ROUND(_xlfn.IFERROR(F68*G68," - "),2)</f>
        <v>0</v>
      </c>
      <c r="I68" s="249">
        <f t="shared" si="7"/>
        <v>0</v>
      </c>
      <c r="J68" s="249">
        <f t="shared" si="8"/>
        <v>0</v>
      </c>
      <c r="K68" s="215" t="e">
        <f t="shared" si="9"/>
        <v>#DIV/0!</v>
      </c>
    </row>
    <row r="69" spans="1:11" ht="15.75" thickBot="1">
      <c r="A69" s="357">
        <v>6</v>
      </c>
      <c r="B69" s="358"/>
      <c r="C69" s="190"/>
      <c r="D69" s="191" t="s">
        <v>73</v>
      </c>
      <c r="E69" s="192">
        <f>SUM(E70,E73)</f>
        <v>0</v>
      </c>
      <c r="F69" s="192"/>
      <c r="G69" s="192"/>
      <c r="H69" s="18"/>
      <c r="I69" s="18"/>
      <c r="J69" s="18">
        <f>SUM(J70,J73)</f>
        <v>0</v>
      </c>
      <c r="K69" s="6" t="e">
        <f>E69/$G$76</f>
        <v>#DIV/0!</v>
      </c>
    </row>
    <row r="70" spans="1:11" ht="12.75" customHeight="1" outlineLevel="1">
      <c r="A70" s="368" t="s">
        <v>34</v>
      </c>
      <c r="B70" s="369"/>
      <c r="C70" s="193"/>
      <c r="D70" s="194" t="s">
        <v>75</v>
      </c>
      <c r="E70" s="16">
        <f>SUM(H71:H72)</f>
        <v>0</v>
      </c>
      <c r="F70" s="16"/>
      <c r="G70" s="16"/>
      <c r="H70" s="16"/>
      <c r="I70" s="103"/>
      <c r="J70" s="103">
        <f>SUM(J71:J72)</f>
        <v>0</v>
      </c>
      <c r="K70" s="13" t="e">
        <f>E70/$G$76</f>
        <v>#DIV/0!</v>
      </c>
    </row>
    <row r="71" spans="1:11" ht="12.75" outlineLevel="1">
      <c r="A71" s="257" t="s">
        <v>117</v>
      </c>
      <c r="B71" s="258" t="s">
        <v>60</v>
      </c>
      <c r="C71" s="197" t="s">
        <v>137</v>
      </c>
      <c r="D71" s="198" t="s">
        <v>182</v>
      </c>
      <c r="E71" s="199" t="s">
        <v>3</v>
      </c>
      <c r="F71" s="199">
        <v>202.57</v>
      </c>
      <c r="G71" s="126"/>
      <c r="H71" s="202">
        <f>ROUND(_xlfn.IFERROR(F71*G71," - "),2)</f>
        <v>0</v>
      </c>
      <c r="I71" s="236">
        <f>ROUND(G71*(1+$D$77),2)</f>
        <v>0</v>
      </c>
      <c r="J71" s="236">
        <f>ROUND(F71*I71,2)</f>
        <v>0</v>
      </c>
      <c r="K71" s="204" t="e">
        <f>H71/$G$76</f>
        <v>#DIV/0!</v>
      </c>
    </row>
    <row r="72" spans="1:11" ht="12.75" outlineLevel="1">
      <c r="A72" s="259" t="s">
        <v>118</v>
      </c>
      <c r="B72" s="260">
        <v>5213362</v>
      </c>
      <c r="C72" s="261" t="s">
        <v>85</v>
      </c>
      <c r="D72" s="262" t="s">
        <v>81</v>
      </c>
      <c r="E72" s="263" t="s">
        <v>82</v>
      </c>
      <c r="F72" s="263">
        <v>82</v>
      </c>
      <c r="G72" s="130"/>
      <c r="H72" s="264">
        <f>ROUND(_xlfn.IFERROR(F72*G72," - "),2)</f>
        <v>0</v>
      </c>
      <c r="I72" s="265">
        <f>ROUND(G72*(1+$D$77),2)</f>
        <v>0</v>
      </c>
      <c r="J72" s="265">
        <f>ROUND(F72*I72,2)</f>
        <v>0</v>
      </c>
      <c r="K72" s="266" t="e">
        <f>H72/$G$76</f>
        <v>#DIV/0!</v>
      </c>
    </row>
    <row r="73" spans="1:11" ht="12.75" customHeight="1" outlineLevel="1">
      <c r="A73" s="359" t="s">
        <v>35</v>
      </c>
      <c r="B73" s="360"/>
      <c r="C73" s="193"/>
      <c r="D73" s="194" t="s">
        <v>76</v>
      </c>
      <c r="E73" s="16">
        <f>SUM(H74:H75)</f>
        <v>0</v>
      </c>
      <c r="F73" s="16"/>
      <c r="G73" s="16"/>
      <c r="H73" s="16"/>
      <c r="I73" s="103"/>
      <c r="J73" s="103">
        <f>SUM(J74:J75)</f>
        <v>0</v>
      </c>
      <c r="K73" s="13" t="e">
        <f>E73/$G$76</f>
        <v>#DIV/0!</v>
      </c>
    </row>
    <row r="74" spans="1:11" ht="25.5" outlineLevel="1">
      <c r="A74" s="257" t="s">
        <v>119</v>
      </c>
      <c r="B74" s="267">
        <v>5213459</v>
      </c>
      <c r="C74" s="197" t="s">
        <v>85</v>
      </c>
      <c r="D74" s="198" t="s">
        <v>83</v>
      </c>
      <c r="E74" s="199" t="s">
        <v>82</v>
      </c>
      <c r="F74" s="199">
        <v>13</v>
      </c>
      <c r="G74" s="126"/>
      <c r="H74" s="202">
        <f>ROUND(_xlfn.IFERROR(F74*G74," - "),2)</f>
        <v>0</v>
      </c>
      <c r="I74" s="236">
        <f>ROUND(G74*(1+$D$77),2)</f>
        <v>0</v>
      </c>
      <c r="J74" s="236">
        <f>ROUND(F74*I74,2)</f>
        <v>0</v>
      </c>
      <c r="K74" s="204" t="e">
        <f>H74/$G$76</f>
        <v>#DIV/0!</v>
      </c>
    </row>
    <row r="75" spans="1:11" ht="26.25" outlineLevel="1" thickBot="1">
      <c r="A75" s="268" t="s">
        <v>120</v>
      </c>
      <c r="B75" s="252">
        <v>5213858</v>
      </c>
      <c r="C75" s="239" t="s">
        <v>85</v>
      </c>
      <c r="D75" s="240" t="s">
        <v>84</v>
      </c>
      <c r="E75" s="241" t="s">
        <v>82</v>
      </c>
      <c r="F75" s="269">
        <v>13</v>
      </c>
      <c r="G75" s="129"/>
      <c r="H75" s="243">
        <f>ROUND(_xlfn.IFERROR(F75*G75," - "),2)</f>
        <v>0</v>
      </c>
      <c r="I75" s="244">
        <f>ROUND(G75*(1+$D$77),2)</f>
        <v>0</v>
      </c>
      <c r="J75" s="244">
        <f>ROUND(F75*I75,2)</f>
        <v>0</v>
      </c>
      <c r="K75" s="245" t="e">
        <f>H75/$G$76</f>
        <v>#DIV/0!</v>
      </c>
    </row>
    <row r="76" spans="1:11" s="12" customFormat="1" ht="19.5" customHeight="1" thickBot="1">
      <c r="A76" s="270" t="s">
        <v>71</v>
      </c>
      <c r="B76" s="271"/>
      <c r="C76" s="271"/>
      <c r="D76" s="272"/>
      <c r="E76" s="273"/>
      <c r="F76" s="274"/>
      <c r="G76" s="367">
        <f>ROUND(SUM(E69,E51,E27,E19,E15,E23),2)</f>
        <v>0</v>
      </c>
      <c r="H76" s="367"/>
      <c r="I76" s="105"/>
      <c r="J76" s="105">
        <f>ROUND(SUM(J15,J19,J23,J27,J51,J69),2)</f>
        <v>0</v>
      </c>
      <c r="K76" s="275" t="e">
        <f>SUM(H15:H75)/G76</f>
        <v>#DIV/0!</v>
      </c>
    </row>
    <row r="77" spans="1:11" s="12" customFormat="1" ht="19.5" customHeight="1" thickBot="1">
      <c r="A77" s="354" t="s">
        <v>130</v>
      </c>
      <c r="B77" s="355"/>
      <c r="C77" s="355"/>
      <c r="D77" s="131">
        <v>1E-07</v>
      </c>
      <c r="E77" s="132"/>
      <c r="G77" s="365"/>
      <c r="H77" s="365"/>
      <c r="I77" s="133"/>
      <c r="J77" s="133"/>
      <c r="K77" s="134"/>
    </row>
    <row r="78" spans="1:11" ht="15" customHeight="1">
      <c r="A78" s="135"/>
      <c r="B78" s="135"/>
      <c r="C78" s="136"/>
      <c r="D78" s="137"/>
      <c r="E78" s="54"/>
      <c r="F78" s="138"/>
      <c r="G78" s="54"/>
      <c r="H78" s="139"/>
      <c r="I78" s="139"/>
      <c r="J78" s="139"/>
      <c r="K78" s="54"/>
    </row>
    <row r="79" spans="1:11" ht="15" customHeight="1">
      <c r="A79" s="135"/>
      <c r="B79" s="135"/>
      <c r="C79" s="136"/>
      <c r="D79" s="137"/>
      <c r="E79" s="54"/>
      <c r="F79" s="138"/>
      <c r="G79" s="54"/>
      <c r="H79" s="139"/>
      <c r="I79" s="139"/>
      <c r="J79" s="139"/>
      <c r="K79" s="54"/>
    </row>
    <row r="80" spans="1:11" ht="15" customHeight="1">
      <c r="A80" s="135"/>
      <c r="B80" s="135"/>
      <c r="C80" s="136"/>
      <c r="D80" s="137"/>
      <c r="E80" s="54"/>
      <c r="F80" s="138"/>
      <c r="G80" s="54"/>
      <c r="H80" s="139"/>
      <c r="I80" s="139"/>
      <c r="J80" s="139"/>
      <c r="K80" s="54"/>
    </row>
    <row r="81" spans="1:11" ht="15" customHeight="1">
      <c r="A81" s="135"/>
      <c r="B81" s="135"/>
      <c r="C81" s="136"/>
      <c r="D81" s="137"/>
      <c r="E81" s="54"/>
      <c r="F81" s="138"/>
      <c r="G81" s="54"/>
      <c r="H81" s="54"/>
      <c r="I81" s="54"/>
      <c r="J81" s="54"/>
      <c r="K81" s="54"/>
    </row>
    <row r="82" spans="1:11" ht="18" customHeight="1">
      <c r="A82" s="140"/>
      <c r="B82" s="140"/>
      <c r="C82" s="141"/>
      <c r="D82" s="43"/>
      <c r="E82" s="142"/>
      <c r="F82" s="142"/>
      <c r="H82" s="142"/>
      <c r="I82" s="142"/>
      <c r="J82" s="142"/>
      <c r="K82" s="144"/>
    </row>
    <row r="83" spans="1:10" ht="15.75" customHeight="1">
      <c r="A83" s="145"/>
      <c r="B83" s="43"/>
      <c r="C83" s="146"/>
      <c r="D83" s="46"/>
      <c r="E83" s="49"/>
      <c r="F83" s="49"/>
      <c r="G83" s="49"/>
      <c r="H83" s="49"/>
      <c r="I83" s="49"/>
      <c r="J83" s="49"/>
    </row>
    <row r="84" spans="1:11" ht="15" customHeight="1">
      <c r="A84" s="145"/>
      <c r="B84" s="43"/>
      <c r="C84" s="146"/>
      <c r="D84" s="50"/>
      <c r="E84" s="53"/>
      <c r="F84" s="53"/>
      <c r="G84" s="53"/>
      <c r="H84" s="53"/>
      <c r="I84" s="53"/>
      <c r="J84" s="53"/>
      <c r="K84" s="144"/>
    </row>
    <row r="85" spans="1:11" ht="15" customHeight="1">
      <c r="A85" s="145"/>
      <c r="B85" s="43"/>
      <c r="C85" s="146"/>
      <c r="D85" s="54"/>
      <c r="E85" s="53"/>
      <c r="F85" s="53"/>
      <c r="G85" s="53"/>
      <c r="H85" s="53"/>
      <c r="I85" s="53"/>
      <c r="J85" s="53"/>
      <c r="K85" s="54"/>
    </row>
    <row r="86" spans="1:11" ht="12.75" customHeight="1">
      <c r="A86" s="43"/>
      <c r="B86" s="43"/>
      <c r="C86" s="146"/>
      <c r="D86" s="56"/>
      <c r="E86" s="45"/>
      <c r="F86" s="45"/>
      <c r="G86" s="57"/>
      <c r="H86" s="45"/>
      <c r="I86" s="45"/>
      <c r="J86" s="45"/>
      <c r="K86" s="148"/>
    </row>
    <row r="87" ht="12.75" customHeight="1"/>
    <row r="89" spans="4:10" ht="16.5" customHeight="1">
      <c r="D89" s="152"/>
      <c r="E89" s="153"/>
      <c r="F89" s="153"/>
      <c r="G89" s="49"/>
      <c r="H89" s="153"/>
      <c r="I89" s="153"/>
      <c r="J89" s="153"/>
    </row>
    <row r="90" spans="4:10" ht="16.5" customHeight="1">
      <c r="D90" s="54"/>
      <c r="E90" s="154"/>
      <c r="F90" s="154"/>
      <c r="G90" s="53"/>
      <c r="H90" s="154"/>
      <c r="I90" s="154"/>
      <c r="J90" s="154"/>
    </row>
    <row r="91" spans="4:10" ht="16.5" customHeight="1">
      <c r="D91" s="54"/>
      <c r="E91" s="154"/>
      <c r="F91" s="154"/>
      <c r="G91" s="53"/>
      <c r="H91" s="154"/>
      <c r="I91" s="154"/>
      <c r="J91" s="154"/>
    </row>
    <row r="93" spans="6:10" ht="16.5" customHeight="1">
      <c r="F93" s="49"/>
      <c r="G93" s="49"/>
      <c r="H93" s="153"/>
      <c r="I93" s="153"/>
      <c r="J93" s="153"/>
    </row>
    <row r="94" spans="6:10" ht="16.5" customHeight="1">
      <c r="F94" s="53"/>
      <c r="G94" s="53"/>
      <c r="H94" s="154"/>
      <c r="I94" s="154"/>
      <c r="J94" s="154"/>
    </row>
    <row r="95" spans="6:10" ht="16.5" customHeight="1">
      <c r="F95" s="53"/>
      <c r="G95" s="53"/>
      <c r="H95" s="154"/>
      <c r="I95" s="154"/>
      <c r="J95" s="154"/>
    </row>
    <row r="112" spans="3:11" ht="16.5" customHeight="1">
      <c r="C112" s="1"/>
      <c r="D112" s="57"/>
      <c r="E112" s="150"/>
      <c r="F112" s="143"/>
      <c r="G112" s="151"/>
      <c r="H112" s="147"/>
      <c r="I112" s="147"/>
      <c r="J112" s="147"/>
      <c r="K112" s="1"/>
    </row>
    <row r="113" spans="3:11" ht="16.5" customHeight="1">
      <c r="C113" s="1"/>
      <c r="D113" s="57"/>
      <c r="E113" s="150"/>
      <c r="F113" s="143"/>
      <c r="G113" s="151"/>
      <c r="H113" s="147"/>
      <c r="I113" s="147"/>
      <c r="J113" s="147"/>
      <c r="K113" s="1"/>
    </row>
    <row r="114" spans="3:11" ht="16.5" customHeight="1">
      <c r="C114" s="1"/>
      <c r="D114" s="57"/>
      <c r="E114" s="150"/>
      <c r="F114" s="143"/>
      <c r="G114" s="151"/>
      <c r="H114" s="147"/>
      <c r="I114" s="147"/>
      <c r="J114" s="147"/>
      <c r="K114" s="1"/>
    </row>
    <row r="115" spans="3:11" ht="16.5" customHeight="1">
      <c r="C115" s="1"/>
      <c r="D115" s="57"/>
      <c r="E115" s="150"/>
      <c r="F115" s="143"/>
      <c r="G115" s="151"/>
      <c r="H115" s="147"/>
      <c r="I115" s="147"/>
      <c r="J115" s="147"/>
      <c r="K115" s="1"/>
    </row>
    <row r="116" spans="3:11" ht="16.5" customHeight="1">
      <c r="C116" s="1"/>
      <c r="D116" s="57"/>
      <c r="E116" s="150"/>
      <c r="F116" s="143"/>
      <c r="G116" s="151"/>
      <c r="H116" s="147"/>
      <c r="I116" s="147"/>
      <c r="J116" s="147"/>
      <c r="K116" s="1"/>
    </row>
    <row r="117" spans="3:11" ht="16.5" customHeight="1">
      <c r="C117" s="1"/>
      <c r="D117" s="57"/>
      <c r="E117" s="150"/>
      <c r="F117" s="143"/>
      <c r="G117" s="151"/>
      <c r="H117" s="147"/>
      <c r="I117" s="147"/>
      <c r="J117" s="147"/>
      <c r="K117" s="1"/>
    </row>
    <row r="118" spans="3:11" ht="16.5" customHeight="1">
      <c r="C118" s="1"/>
      <c r="D118" s="57"/>
      <c r="E118" s="150"/>
      <c r="F118" s="143"/>
      <c r="G118" s="151"/>
      <c r="H118" s="147"/>
      <c r="I118" s="147"/>
      <c r="J118" s="147"/>
      <c r="K118" s="1"/>
    </row>
    <row r="119" spans="3:11" ht="16.5" customHeight="1">
      <c r="C119" s="1"/>
      <c r="D119" s="57"/>
      <c r="E119" s="150"/>
      <c r="F119" s="143"/>
      <c r="G119" s="151"/>
      <c r="H119" s="147"/>
      <c r="I119" s="147"/>
      <c r="J119" s="147"/>
      <c r="K119" s="1"/>
    </row>
    <row r="120" spans="3:11" ht="16.5" customHeight="1">
      <c r="C120" s="1"/>
      <c r="D120" s="57"/>
      <c r="E120" s="150"/>
      <c r="F120" s="143"/>
      <c r="G120" s="151"/>
      <c r="H120" s="147"/>
      <c r="I120" s="147"/>
      <c r="J120" s="147"/>
      <c r="K120" s="1"/>
    </row>
    <row r="121" spans="3:11" ht="16.5" customHeight="1">
      <c r="C121" s="1"/>
      <c r="D121" s="57"/>
      <c r="E121" s="150"/>
      <c r="F121" s="143"/>
      <c r="G121" s="151"/>
      <c r="H121" s="147"/>
      <c r="I121" s="147"/>
      <c r="J121" s="147"/>
      <c r="K121" s="1"/>
    </row>
    <row r="122" spans="3:11" ht="16.5" customHeight="1">
      <c r="C122" s="1"/>
      <c r="D122" s="57"/>
      <c r="E122" s="150"/>
      <c r="F122" s="143"/>
      <c r="G122" s="151"/>
      <c r="H122" s="147"/>
      <c r="I122" s="147"/>
      <c r="J122" s="147"/>
      <c r="K122" s="1"/>
    </row>
    <row r="123" spans="3:11" ht="16.5" customHeight="1">
      <c r="C123" s="1"/>
      <c r="D123" s="57"/>
      <c r="E123" s="150"/>
      <c r="F123" s="143"/>
      <c r="G123" s="151"/>
      <c r="H123" s="147"/>
      <c r="I123" s="147"/>
      <c r="J123" s="147"/>
      <c r="K123" s="1"/>
    </row>
    <row r="124" spans="3:11" ht="16.5" customHeight="1">
      <c r="C124" s="1"/>
      <c r="D124" s="57"/>
      <c r="E124" s="150"/>
      <c r="F124" s="143"/>
      <c r="G124" s="151"/>
      <c r="H124" s="147"/>
      <c r="I124" s="147"/>
      <c r="J124" s="147"/>
      <c r="K124" s="1"/>
    </row>
  </sheetData>
  <sheetProtection password="CC53" sheet="1" formatCells="0" formatColumns="0" formatRows="0" selectLockedCells="1"/>
  <autoFilter ref="A14:K86"/>
  <mergeCells count="19">
    <mergeCell ref="F10:G10"/>
    <mergeCell ref="F12:G12"/>
    <mergeCell ref="G76:H76"/>
    <mergeCell ref="A70:B70"/>
    <mergeCell ref="A69:B69"/>
    <mergeCell ref="A20:B20"/>
    <mergeCell ref="A23:B23"/>
    <mergeCell ref="A24:B24"/>
    <mergeCell ref="A19:B19"/>
    <mergeCell ref="A77:C77"/>
    <mergeCell ref="F8:G8"/>
    <mergeCell ref="A51:B51"/>
    <mergeCell ref="A16:B16"/>
    <mergeCell ref="A73:B73"/>
    <mergeCell ref="A52:B52"/>
    <mergeCell ref="A27:B27"/>
    <mergeCell ref="A15:B15"/>
    <mergeCell ref="A28:B28"/>
    <mergeCell ref="G77:H77"/>
  </mergeCells>
  <printOptions horizontalCentered="1"/>
  <pageMargins left="0.2362204724409449" right="0.2362204724409449" top="0.5511811023622047" bottom="0.35433070866141736" header="0.5118110236220472" footer="0.15748031496062992"/>
  <pageSetup fitToHeight="0" fitToWidth="1" horizontalDpi="600" verticalDpi="600" orientation="landscape" paperSize="9" scale="73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0" zoomScaleNormal="40" zoomScaleSheetLayoutView="70" workbookViewId="0" topLeftCell="A1">
      <selection activeCell="E27" sqref="E27"/>
    </sheetView>
  </sheetViews>
  <sheetFormatPr defaultColWidth="9.140625" defaultRowHeight="12.75"/>
  <cols>
    <col min="1" max="1" width="16.7109375" style="283" customWidth="1"/>
    <col min="2" max="2" width="46.421875" style="283" customWidth="1"/>
    <col min="3" max="3" width="14.57421875" style="291" customWidth="1"/>
    <col min="4" max="4" width="21.7109375" style="293" customWidth="1"/>
    <col min="5" max="10" width="23.7109375" style="283" customWidth="1"/>
    <col min="11" max="11" width="14.28125" style="283" bestFit="1" customWidth="1"/>
    <col min="12" max="12" width="9.140625" style="283" customWidth="1"/>
    <col min="13" max="13" width="11.57421875" style="283" bestFit="1" customWidth="1"/>
    <col min="14" max="16384" width="9.140625" style="283" customWidth="1"/>
  </cols>
  <sheetData>
    <row r="1" spans="1:10" s="277" customFormat="1" ht="30.75" customHeight="1">
      <c r="A1" s="276"/>
      <c r="B1" s="276"/>
      <c r="C1" s="276"/>
      <c r="D1" s="276"/>
      <c r="G1" s="29"/>
      <c r="H1" s="29"/>
      <c r="I1" s="29"/>
      <c r="J1" s="29"/>
    </row>
    <row r="2" spans="1:10" s="277" customFormat="1" ht="22.5" customHeight="1">
      <c r="A2" s="111"/>
      <c r="B2" s="111"/>
      <c r="C2" s="111"/>
      <c r="D2" s="111"/>
      <c r="G2" s="111"/>
      <c r="H2" s="111"/>
      <c r="I2" s="111"/>
      <c r="J2" s="111"/>
    </row>
    <row r="3" spans="3:7" s="277" customFormat="1" ht="9.75" customHeight="1">
      <c r="C3" s="111"/>
      <c r="D3" s="111"/>
      <c r="G3" s="45"/>
    </row>
    <row r="4" spans="1:10" s="277" customFormat="1" ht="18">
      <c r="A4" s="33"/>
      <c r="B4" s="33"/>
      <c r="C4" s="33"/>
      <c r="D4" s="33"/>
      <c r="G4" s="33"/>
      <c r="H4" s="33"/>
      <c r="I4" s="33"/>
      <c r="J4" s="33"/>
    </row>
    <row r="5" spans="1:8" s="277" customFormat="1" ht="25.5" customHeight="1" thickBot="1">
      <c r="A5" s="45"/>
      <c r="B5" s="45"/>
      <c r="C5" s="278"/>
      <c r="D5" s="279"/>
      <c r="G5" s="45"/>
      <c r="H5" s="45"/>
    </row>
    <row r="6" spans="1:11" s="45" customFormat="1" ht="7.5" customHeight="1">
      <c r="A6" s="297"/>
      <c r="B6" s="298"/>
      <c r="C6" s="298"/>
      <c r="D6" s="298"/>
      <c r="E6" s="298"/>
      <c r="F6" s="298"/>
      <c r="G6" s="299"/>
      <c r="H6" s="299"/>
      <c r="I6" s="299"/>
      <c r="J6" s="299"/>
      <c r="K6" s="300"/>
    </row>
    <row r="7" spans="1:11" s="280" customFormat="1" ht="15.75" customHeight="1">
      <c r="A7" s="155" t="s">
        <v>0</v>
      </c>
      <c r="B7" s="382" t="str">
        <f>Orçamento!D6</f>
        <v>PAVIMENTAÇÃO DA ESTRADA DA CRUZ GRANDE - TRECHO 1B</v>
      </c>
      <c r="C7" s="382"/>
      <c r="D7" s="382"/>
      <c r="E7" s="374" t="str">
        <f>Orçamento!$F$8</f>
        <v>Área de intervenção:</v>
      </c>
      <c r="F7" s="374"/>
      <c r="G7" s="374"/>
      <c r="H7" s="383">
        <f>Orçamento!$H$8</f>
        <v>4228.24</v>
      </c>
      <c r="I7" s="383"/>
      <c r="J7" s="383"/>
      <c r="K7" s="302"/>
    </row>
    <row r="8" spans="1:11" s="280" customFormat="1" ht="6" customHeight="1">
      <c r="A8" s="303"/>
      <c r="B8" s="302"/>
      <c r="C8" s="304"/>
      <c r="D8" s="304"/>
      <c r="E8" s="305"/>
      <c r="F8" s="301"/>
      <c r="G8" s="301"/>
      <c r="H8" s="156"/>
      <c r="I8" s="156"/>
      <c r="J8" s="156"/>
      <c r="K8" s="302"/>
    </row>
    <row r="9" spans="1:11" s="280" customFormat="1" ht="15.75" customHeight="1">
      <c r="A9" s="164" t="str">
        <f>CONCATENATE(Orçamento!A8," ",Orçamento!D8)</f>
        <v>Tipo de Intervenção:  Pavimentação Asfáltica</v>
      </c>
      <c r="B9" s="304"/>
      <c r="C9" s="158"/>
      <c r="D9" s="158"/>
      <c r="E9" s="385" t="str">
        <f>Orçamento!$F$10</f>
        <v>Investimento:</v>
      </c>
      <c r="F9" s="385"/>
      <c r="G9" s="385"/>
      <c r="H9" s="386">
        <f>Orçamento!$H$10</f>
        <v>0</v>
      </c>
      <c r="I9" s="386"/>
      <c r="J9" s="386"/>
      <c r="K9" s="302"/>
    </row>
    <row r="10" spans="1:11" s="280" customFormat="1" ht="6" customHeight="1">
      <c r="A10" s="155"/>
      <c r="B10" s="304"/>
      <c r="C10" s="304"/>
      <c r="D10" s="304"/>
      <c r="E10" s="305"/>
      <c r="F10" s="301"/>
      <c r="G10" s="301"/>
      <c r="H10" s="156"/>
      <c r="I10" s="156"/>
      <c r="J10" s="156"/>
      <c r="K10" s="302"/>
    </row>
    <row r="11" spans="1:11" s="280" customFormat="1" ht="15.75" customHeight="1">
      <c r="A11" s="164" t="s">
        <v>4</v>
      </c>
      <c r="B11" s="158" t="str">
        <f>Orçamento!D10</f>
        <v>Estrada da Cruz Grande - Itapevi - SP</v>
      </c>
      <c r="C11" s="65"/>
      <c r="D11" s="65"/>
      <c r="E11" s="374" t="str">
        <f>Orçamento!$F$12</f>
        <v>Invest./Área:</v>
      </c>
      <c r="F11" s="374"/>
      <c r="G11" s="374"/>
      <c r="H11" s="384">
        <f>Orçamento!$H$12</f>
        <v>0</v>
      </c>
      <c r="I11" s="384"/>
      <c r="J11" s="384"/>
      <c r="K11" s="302"/>
    </row>
    <row r="12" spans="1:11" s="45" customFormat="1" ht="6" customHeight="1" thickBot="1">
      <c r="A12" s="306"/>
      <c r="B12" s="307"/>
      <c r="C12" s="307"/>
      <c r="D12" s="307"/>
      <c r="E12" s="307"/>
      <c r="F12" s="307"/>
      <c r="G12" s="308"/>
      <c r="H12" s="308"/>
      <c r="I12" s="308"/>
      <c r="J12" s="308"/>
      <c r="K12" s="300"/>
    </row>
    <row r="13" spans="1:11" s="281" customFormat="1" ht="12" customHeight="1" thickBot="1">
      <c r="A13" s="297"/>
      <c r="B13" s="298"/>
      <c r="C13" s="298"/>
      <c r="D13" s="298"/>
      <c r="E13" s="298"/>
      <c r="F13" s="298"/>
      <c r="G13" s="298"/>
      <c r="H13" s="298"/>
      <c r="I13" s="298"/>
      <c r="J13" s="298"/>
      <c r="K13" s="309"/>
    </row>
    <row r="14" spans="1:11" s="282" customFormat="1" ht="28.5" customHeight="1" thickBot="1">
      <c r="A14" s="372" t="s">
        <v>37</v>
      </c>
      <c r="B14" s="373" t="s">
        <v>38</v>
      </c>
      <c r="C14" s="310" t="s">
        <v>39</v>
      </c>
      <c r="D14" s="310" t="s">
        <v>40</v>
      </c>
      <c r="E14" s="387">
        <v>1</v>
      </c>
      <c r="F14" s="387">
        <f>E14+1</f>
        <v>2</v>
      </c>
      <c r="G14" s="387">
        <f>F14+1</f>
        <v>3</v>
      </c>
      <c r="H14" s="387">
        <f>G14+1</f>
        <v>4</v>
      </c>
      <c r="I14" s="387">
        <f>H14+1</f>
        <v>5</v>
      </c>
      <c r="J14" s="387">
        <f>I14+1</f>
        <v>6</v>
      </c>
      <c r="K14" s="311"/>
    </row>
    <row r="15" spans="1:11" s="282" customFormat="1" ht="18.75" thickBot="1">
      <c r="A15" s="372"/>
      <c r="B15" s="373"/>
      <c r="C15" s="312" t="s">
        <v>12</v>
      </c>
      <c r="D15" s="312" t="s">
        <v>13</v>
      </c>
      <c r="E15" s="388"/>
      <c r="F15" s="388"/>
      <c r="G15" s="388"/>
      <c r="H15" s="388"/>
      <c r="I15" s="388"/>
      <c r="J15" s="388"/>
      <c r="K15" s="311"/>
    </row>
    <row r="16" spans="1:11" ht="12" customHeight="1" thickBot="1">
      <c r="A16" s="313"/>
      <c r="B16" s="313"/>
      <c r="C16" s="313"/>
      <c r="D16" s="313"/>
      <c r="E16" s="313"/>
      <c r="F16" s="313"/>
      <c r="G16" s="314"/>
      <c r="H16" s="314"/>
      <c r="I16" s="314"/>
      <c r="J16" s="314"/>
      <c r="K16" s="315"/>
    </row>
    <row r="17" spans="1:11" ht="23.25" customHeight="1">
      <c r="A17" s="389">
        <f>Orçamento!A15</f>
        <v>1</v>
      </c>
      <c r="B17" s="390" t="str">
        <f>VLOOKUP(A17,Orçamento!$A$15:$K$69,4,0)</f>
        <v>ADMINISTRAÇÃO LOCAL</v>
      </c>
      <c r="C17" s="391" t="e">
        <f>VLOOKUP(B17,Orçamento!$D$15:$K$75,8,FALSE)</f>
        <v>#DIV/0!</v>
      </c>
      <c r="D17" s="392">
        <f>VLOOKUP(A17,Orçamento!$A$15:$K$69,10,0)</f>
        <v>0</v>
      </c>
      <c r="E17" s="284"/>
      <c r="F17" s="285"/>
      <c r="G17" s="285"/>
      <c r="H17" s="285"/>
      <c r="I17" s="285"/>
      <c r="J17" s="285"/>
      <c r="K17" s="316">
        <f>SUM(E17:J17)</f>
        <v>0</v>
      </c>
    </row>
    <row r="18" spans="1:11" ht="14.25" customHeight="1">
      <c r="A18" s="379"/>
      <c r="B18" s="381"/>
      <c r="C18" s="375"/>
      <c r="D18" s="377"/>
      <c r="E18" s="317">
        <f aca="true" t="shared" si="0" ref="E18:J18">E17*$D17</f>
        <v>0</v>
      </c>
      <c r="F18" s="318">
        <f t="shared" si="0"/>
        <v>0</v>
      </c>
      <c r="G18" s="318">
        <f t="shared" si="0"/>
        <v>0</v>
      </c>
      <c r="H18" s="318">
        <f t="shared" si="0"/>
        <v>0</v>
      </c>
      <c r="I18" s="318">
        <f t="shared" si="0"/>
        <v>0</v>
      </c>
      <c r="J18" s="318">
        <f t="shared" si="0"/>
        <v>0</v>
      </c>
      <c r="K18" s="316" t="b">
        <f>SUM(E18:J18)=D17</f>
        <v>1</v>
      </c>
    </row>
    <row r="19" spans="1:11" ht="23.25" customHeight="1">
      <c r="A19" s="378">
        <f>Orçamento!A19</f>
        <v>2</v>
      </c>
      <c r="B19" s="380" t="str">
        <f>VLOOKUP(A19,Orçamento!$A$15:$K$69,4,0)</f>
        <v>INSTALAÇÕES PROVISÓRIAS</v>
      </c>
      <c r="C19" s="375" t="e">
        <f>VLOOKUP(B19,Orçamento!$D$15:$K$75,8,FALSE)</f>
        <v>#DIV/0!</v>
      </c>
      <c r="D19" s="376">
        <f>VLOOKUP(A19,Orçamento!$A$15:$K$69,10,0)</f>
        <v>0</v>
      </c>
      <c r="E19" s="286"/>
      <c r="F19" s="287"/>
      <c r="G19" s="287"/>
      <c r="H19" s="287"/>
      <c r="I19" s="287"/>
      <c r="J19" s="287"/>
      <c r="K19" s="316">
        <f>SUM(E19:J19)</f>
        <v>0</v>
      </c>
    </row>
    <row r="20" spans="1:11" ht="14.25" customHeight="1">
      <c r="A20" s="379"/>
      <c r="B20" s="381"/>
      <c r="C20" s="375"/>
      <c r="D20" s="377"/>
      <c r="E20" s="317">
        <f aca="true" t="shared" si="1" ref="E20:J20">E19*$D19</f>
        <v>0</v>
      </c>
      <c r="F20" s="318">
        <f t="shared" si="1"/>
        <v>0</v>
      </c>
      <c r="G20" s="318">
        <f t="shared" si="1"/>
        <v>0</v>
      </c>
      <c r="H20" s="318">
        <f t="shared" si="1"/>
        <v>0</v>
      </c>
      <c r="I20" s="318">
        <f t="shared" si="1"/>
        <v>0</v>
      </c>
      <c r="J20" s="318">
        <f t="shared" si="1"/>
        <v>0</v>
      </c>
      <c r="K20" s="316" t="b">
        <f>SUM(E20:J20)=D19</f>
        <v>1</v>
      </c>
    </row>
    <row r="21" spans="1:11" ht="23.25" customHeight="1">
      <c r="A21" s="378">
        <v>3</v>
      </c>
      <c r="B21" s="380" t="str">
        <f>VLOOKUP(A21,Orçamento!$A$15:$K$69,4,0)</f>
        <v>PROJETOS</v>
      </c>
      <c r="C21" s="375" t="e">
        <f>VLOOKUP(B21,Orçamento!$D$15:$K$75,8,FALSE)</f>
        <v>#DIV/0!</v>
      </c>
      <c r="D21" s="376">
        <f>VLOOKUP(A21,Orçamento!$A$15:$K$69,10,0)</f>
        <v>0</v>
      </c>
      <c r="E21" s="286"/>
      <c r="F21" s="287"/>
      <c r="G21" s="287"/>
      <c r="H21" s="287"/>
      <c r="I21" s="287"/>
      <c r="J21" s="287"/>
      <c r="K21" s="316">
        <f>SUM(E21:J21)</f>
        <v>0</v>
      </c>
    </row>
    <row r="22" spans="1:11" ht="14.25" customHeight="1">
      <c r="A22" s="379"/>
      <c r="B22" s="381"/>
      <c r="C22" s="375"/>
      <c r="D22" s="377"/>
      <c r="E22" s="317">
        <f aca="true" t="shared" si="2" ref="E22:J22">E21*$D21</f>
        <v>0</v>
      </c>
      <c r="F22" s="318">
        <f t="shared" si="2"/>
        <v>0</v>
      </c>
      <c r="G22" s="318">
        <f t="shared" si="2"/>
        <v>0</v>
      </c>
      <c r="H22" s="318">
        <f t="shared" si="2"/>
        <v>0</v>
      </c>
      <c r="I22" s="318">
        <f t="shared" si="2"/>
        <v>0</v>
      </c>
      <c r="J22" s="318">
        <f t="shared" si="2"/>
        <v>0</v>
      </c>
      <c r="K22" s="316" t="b">
        <f>SUM(E22:J22)=D21</f>
        <v>1</v>
      </c>
    </row>
    <row r="23" spans="1:11" ht="23.25" customHeight="1">
      <c r="A23" s="378">
        <f>Orçamento!A27</f>
        <v>4</v>
      </c>
      <c r="B23" s="380" t="str">
        <f>VLOOKUP(A23,Orçamento!$A$15:$K$69,4,0)</f>
        <v>PAVIMENTAÇÃO</v>
      </c>
      <c r="C23" s="375" t="e">
        <f>VLOOKUP(B23,Orçamento!$D$15:$K$75,8,FALSE)</f>
        <v>#DIV/0!</v>
      </c>
      <c r="D23" s="376">
        <f>VLOOKUP(A23,Orçamento!$A$15:$K$69,10,0)</f>
        <v>0</v>
      </c>
      <c r="E23" s="286"/>
      <c r="F23" s="287"/>
      <c r="G23" s="287"/>
      <c r="H23" s="287"/>
      <c r="I23" s="287"/>
      <c r="J23" s="287"/>
      <c r="K23" s="316">
        <f>SUM(E23:J23)</f>
        <v>0</v>
      </c>
    </row>
    <row r="24" spans="1:11" ht="14.25" customHeight="1">
      <c r="A24" s="379"/>
      <c r="B24" s="381"/>
      <c r="C24" s="375"/>
      <c r="D24" s="377"/>
      <c r="E24" s="317">
        <f aca="true" t="shared" si="3" ref="E24:J24">E23*$D23</f>
        <v>0</v>
      </c>
      <c r="F24" s="318">
        <f t="shared" si="3"/>
        <v>0</v>
      </c>
      <c r="G24" s="318">
        <f t="shared" si="3"/>
        <v>0</v>
      </c>
      <c r="H24" s="318">
        <f t="shared" si="3"/>
        <v>0</v>
      </c>
      <c r="I24" s="318">
        <f t="shared" si="3"/>
        <v>0</v>
      </c>
      <c r="J24" s="318">
        <f t="shared" si="3"/>
        <v>0</v>
      </c>
      <c r="K24" s="316" t="b">
        <f>SUM(E24:J24)=D23</f>
        <v>1</v>
      </c>
    </row>
    <row r="25" spans="1:11" ht="23.25" customHeight="1">
      <c r="A25" s="378">
        <f>Orçamento!A51</f>
        <v>5</v>
      </c>
      <c r="B25" s="380" t="str">
        <f>VLOOKUP(A25,Orçamento!$A$15:$K$69,4,0)</f>
        <v>DRENAGEM</v>
      </c>
      <c r="C25" s="375" t="e">
        <f>VLOOKUP(B25,Orçamento!$D$15:$K$75,8,FALSE)</f>
        <v>#DIV/0!</v>
      </c>
      <c r="D25" s="376">
        <f>VLOOKUP(A25,Orçamento!$A$15:$K$69,10,0)</f>
        <v>0</v>
      </c>
      <c r="E25" s="286"/>
      <c r="F25" s="287"/>
      <c r="G25" s="287"/>
      <c r="H25" s="287"/>
      <c r="I25" s="287"/>
      <c r="J25" s="287"/>
      <c r="K25" s="316">
        <f>SUM(E25:J25)</f>
        <v>0</v>
      </c>
    </row>
    <row r="26" spans="1:11" ht="14.25" customHeight="1">
      <c r="A26" s="379"/>
      <c r="B26" s="381"/>
      <c r="C26" s="375"/>
      <c r="D26" s="377"/>
      <c r="E26" s="317">
        <f aca="true" t="shared" si="4" ref="E26:J26">E25*$D25</f>
        <v>0</v>
      </c>
      <c r="F26" s="318">
        <f t="shared" si="4"/>
        <v>0</v>
      </c>
      <c r="G26" s="318">
        <f t="shared" si="4"/>
        <v>0</v>
      </c>
      <c r="H26" s="318">
        <f t="shared" si="4"/>
        <v>0</v>
      </c>
      <c r="I26" s="318">
        <f t="shared" si="4"/>
        <v>0</v>
      </c>
      <c r="J26" s="318">
        <f t="shared" si="4"/>
        <v>0</v>
      </c>
      <c r="K26" s="316" t="b">
        <f>SUM(E26:J26)=D25</f>
        <v>1</v>
      </c>
    </row>
    <row r="27" spans="1:11" ht="23.25" customHeight="1">
      <c r="A27" s="378">
        <f>Orçamento!A69</f>
        <v>6</v>
      </c>
      <c r="B27" s="380" t="str">
        <f>VLOOKUP(A27,Orçamento!$A$15:$K$69,4,0)</f>
        <v>SINALIZAÇÃO</v>
      </c>
      <c r="C27" s="375" t="e">
        <f>VLOOKUP(B27,Orçamento!$D$15:$K$75,8,FALSE)</f>
        <v>#DIV/0!</v>
      </c>
      <c r="D27" s="376">
        <f>VLOOKUP(A27,Orçamento!$A$15:$K$69,10,0)</f>
        <v>0</v>
      </c>
      <c r="E27" s="286"/>
      <c r="F27" s="287"/>
      <c r="G27" s="287"/>
      <c r="H27" s="287"/>
      <c r="I27" s="287"/>
      <c r="J27" s="287"/>
      <c r="K27" s="316">
        <f>SUM(E27:J27)</f>
        <v>0</v>
      </c>
    </row>
    <row r="28" spans="1:11" ht="14.25" customHeight="1" thickBot="1">
      <c r="A28" s="379"/>
      <c r="B28" s="381"/>
      <c r="C28" s="393"/>
      <c r="D28" s="377"/>
      <c r="E28" s="317">
        <f aca="true" t="shared" si="5" ref="E28:J28">E27*$D27</f>
        <v>0</v>
      </c>
      <c r="F28" s="318">
        <f t="shared" si="5"/>
        <v>0</v>
      </c>
      <c r="G28" s="318">
        <f t="shared" si="5"/>
        <v>0</v>
      </c>
      <c r="H28" s="318">
        <f t="shared" si="5"/>
        <v>0</v>
      </c>
      <c r="I28" s="318">
        <f t="shared" si="5"/>
        <v>0</v>
      </c>
      <c r="J28" s="318">
        <f t="shared" si="5"/>
        <v>0</v>
      </c>
      <c r="K28" s="316" t="b">
        <f>SUM(E28:J28)=D27</f>
        <v>1</v>
      </c>
    </row>
    <row r="29" spans="1:12" s="288" customFormat="1" ht="12" customHeight="1" thickBot="1">
      <c r="A29" s="319"/>
      <c r="B29" s="320"/>
      <c r="C29" s="321"/>
      <c r="D29" s="321"/>
      <c r="E29" s="322"/>
      <c r="F29" s="322"/>
      <c r="G29" s="322"/>
      <c r="H29" s="322"/>
      <c r="I29" s="322"/>
      <c r="J29" s="322"/>
      <c r="K29" s="315"/>
      <c r="L29" s="283"/>
    </row>
    <row r="30" spans="1:11" ht="9.75" customHeight="1" thickBot="1">
      <c r="A30" s="405"/>
      <c r="B30" s="406" t="s">
        <v>41</v>
      </c>
      <c r="C30" s="407" t="e">
        <f>SUM(C17:C28)</f>
        <v>#DIV/0!</v>
      </c>
      <c r="D30" s="408">
        <f>SUM(D17:D28)</f>
        <v>0</v>
      </c>
      <c r="E30" s="394">
        <f aca="true" t="shared" si="6" ref="E30:J30">E18+E20+E22+E24+E26+E28</f>
        <v>0</v>
      </c>
      <c r="F30" s="394">
        <f t="shared" si="6"/>
        <v>0</v>
      </c>
      <c r="G30" s="394">
        <f t="shared" si="6"/>
        <v>0</v>
      </c>
      <c r="H30" s="394">
        <f t="shared" si="6"/>
        <v>0</v>
      </c>
      <c r="I30" s="394">
        <f t="shared" si="6"/>
        <v>0</v>
      </c>
      <c r="J30" s="394">
        <f t="shared" si="6"/>
        <v>0</v>
      </c>
      <c r="K30" s="315"/>
    </row>
    <row r="31" spans="1:11" ht="9.75" customHeight="1" thickBot="1">
      <c r="A31" s="405"/>
      <c r="B31" s="406"/>
      <c r="C31" s="407"/>
      <c r="D31" s="408"/>
      <c r="E31" s="394"/>
      <c r="F31" s="394"/>
      <c r="G31" s="394"/>
      <c r="H31" s="394"/>
      <c r="I31" s="394"/>
      <c r="J31" s="394"/>
      <c r="K31" s="315"/>
    </row>
    <row r="32" spans="1:11" ht="9.75" customHeight="1" thickBot="1">
      <c r="A32" s="405"/>
      <c r="B32" s="406"/>
      <c r="C32" s="407"/>
      <c r="D32" s="408"/>
      <c r="E32" s="394"/>
      <c r="F32" s="394"/>
      <c r="G32" s="394"/>
      <c r="H32" s="394"/>
      <c r="I32" s="394"/>
      <c r="J32" s="394"/>
      <c r="K32" s="315"/>
    </row>
    <row r="33" spans="1:11" ht="13.5" customHeight="1" thickBot="1">
      <c r="A33" s="395"/>
      <c r="B33" s="397" t="s">
        <v>42</v>
      </c>
      <c r="C33" s="399" t="e">
        <f>D33/D30</f>
        <v>#DIV/0!</v>
      </c>
      <c r="D33" s="401">
        <f>SUM(E30:J32)</f>
        <v>0</v>
      </c>
      <c r="E33" s="403">
        <f>E30</f>
        <v>0</v>
      </c>
      <c r="F33" s="401">
        <f>F30+E33</f>
        <v>0</v>
      </c>
      <c r="G33" s="401">
        <f>G30+F33</f>
        <v>0</v>
      </c>
      <c r="H33" s="401">
        <f>H30+G33</f>
        <v>0</v>
      </c>
      <c r="I33" s="401">
        <f>I30+H33</f>
        <v>0</v>
      </c>
      <c r="J33" s="401">
        <f>J30+I33</f>
        <v>0</v>
      </c>
      <c r="K33" s="315"/>
    </row>
    <row r="34" spans="1:11" ht="13.5" customHeight="1" thickBot="1">
      <c r="A34" s="395"/>
      <c r="B34" s="397"/>
      <c r="C34" s="399"/>
      <c r="D34" s="401"/>
      <c r="E34" s="403"/>
      <c r="F34" s="401"/>
      <c r="G34" s="401"/>
      <c r="H34" s="401"/>
      <c r="I34" s="401"/>
      <c r="J34" s="401"/>
      <c r="K34" s="315"/>
    </row>
    <row r="35" spans="1:11" ht="13.5" customHeight="1" thickBot="1">
      <c r="A35" s="396"/>
      <c r="B35" s="398"/>
      <c r="C35" s="400"/>
      <c r="D35" s="402"/>
      <c r="E35" s="404"/>
      <c r="F35" s="402"/>
      <c r="G35" s="402"/>
      <c r="H35" s="402"/>
      <c r="I35" s="402"/>
      <c r="J35" s="402"/>
      <c r="K35" s="315"/>
    </row>
    <row r="36" spans="1:5" ht="12.75">
      <c r="A36" s="289"/>
      <c r="B36" s="289"/>
      <c r="C36" s="289"/>
      <c r="D36" s="289"/>
      <c r="E36" s="289"/>
    </row>
    <row r="37" spans="1:5" ht="14.25">
      <c r="A37" s="290"/>
      <c r="B37" s="289"/>
      <c r="C37" s="289"/>
      <c r="D37" s="289"/>
      <c r="E37" s="289"/>
    </row>
    <row r="38" ht="12.75">
      <c r="D38" s="291"/>
    </row>
    <row r="39" spans="2:7" ht="12.75">
      <c r="B39" s="292"/>
      <c r="G39" s="294"/>
    </row>
    <row r="40" spans="2:7" ht="12.75">
      <c r="B40" s="292"/>
      <c r="G40" s="294"/>
    </row>
    <row r="41" spans="2:7" ht="12.75" customHeight="1">
      <c r="B41" s="43"/>
      <c r="C41" s="125"/>
      <c r="D41" s="125"/>
      <c r="E41" s="125"/>
      <c r="G41" s="294"/>
    </row>
    <row r="42" spans="2:7" ht="15.75">
      <c r="B42" s="152"/>
      <c r="C42" s="153"/>
      <c r="D42" s="153"/>
      <c r="E42" s="295"/>
      <c r="G42" s="296"/>
    </row>
    <row r="43" spans="2:7" ht="12.75" customHeight="1">
      <c r="B43" s="54"/>
      <c r="C43" s="154"/>
      <c r="D43" s="154"/>
      <c r="E43" s="52"/>
      <c r="G43" s="296"/>
    </row>
    <row r="44" spans="2:7" ht="12.75" customHeight="1">
      <c r="B44" s="54"/>
      <c r="C44" s="154"/>
      <c r="D44" s="154"/>
      <c r="E44" s="55"/>
      <c r="G44" s="296"/>
    </row>
    <row r="45" spans="2:7" ht="12.75">
      <c r="B45" s="56"/>
      <c r="C45" s="45"/>
      <c r="D45" s="45"/>
      <c r="E45" s="55"/>
      <c r="G45" s="296"/>
    </row>
  </sheetData>
  <sheetProtection password="CC53" sheet="1" formatCells="0" formatColumns="0" formatRows="0" selectLockedCells="1"/>
  <mergeCells count="59">
    <mergeCell ref="I33:I35"/>
    <mergeCell ref="J33:J35"/>
    <mergeCell ref="H33:H35"/>
    <mergeCell ref="A30:A32"/>
    <mergeCell ref="B30:B32"/>
    <mergeCell ref="G30:G32"/>
    <mergeCell ref="H30:H32"/>
    <mergeCell ref="G33:G35"/>
    <mergeCell ref="I30:I32"/>
    <mergeCell ref="C30:C32"/>
    <mergeCell ref="D30:D32"/>
    <mergeCell ref="E30:E32"/>
    <mergeCell ref="F30:F32"/>
    <mergeCell ref="B25:B26"/>
    <mergeCell ref="C25:C26"/>
    <mergeCell ref="D25:D26"/>
    <mergeCell ref="J30:J32"/>
    <mergeCell ref="A33:A35"/>
    <mergeCell ref="B33:B35"/>
    <mergeCell ref="C33:C35"/>
    <mergeCell ref="D33:D35"/>
    <mergeCell ref="E33:E35"/>
    <mergeCell ref="F33:F35"/>
    <mergeCell ref="B17:B18"/>
    <mergeCell ref="C17:C18"/>
    <mergeCell ref="D17:D18"/>
    <mergeCell ref="A21:A22"/>
    <mergeCell ref="B21:B22"/>
    <mergeCell ref="A27:A28"/>
    <mergeCell ref="B27:B28"/>
    <mergeCell ref="C27:C28"/>
    <mergeCell ref="D27:D28"/>
    <mergeCell ref="A25:A26"/>
    <mergeCell ref="F14:F15"/>
    <mergeCell ref="G14:G15"/>
    <mergeCell ref="H14:H15"/>
    <mergeCell ref="I14:I15"/>
    <mergeCell ref="J14:J15"/>
    <mergeCell ref="A23:A24"/>
    <mergeCell ref="B23:B24"/>
    <mergeCell ref="C23:C24"/>
    <mergeCell ref="D23:D24"/>
    <mergeCell ref="A17:A18"/>
    <mergeCell ref="B7:D7"/>
    <mergeCell ref="E7:G7"/>
    <mergeCell ref="H7:J7"/>
    <mergeCell ref="H11:J11"/>
    <mergeCell ref="E9:G9"/>
    <mergeCell ref="H9:J9"/>
    <mergeCell ref="A14:A15"/>
    <mergeCell ref="B14:B15"/>
    <mergeCell ref="E11:G11"/>
    <mergeCell ref="C21:C22"/>
    <mergeCell ref="D21:D22"/>
    <mergeCell ref="A19:A20"/>
    <mergeCell ref="B19:B20"/>
    <mergeCell ref="C19:C20"/>
    <mergeCell ref="D19:D20"/>
    <mergeCell ref="E14:E15"/>
  </mergeCells>
  <conditionalFormatting sqref="E17:F17 E23:F23 E25:F25 E27:F27">
    <cfRule type="cellIs" priority="12093" dxfId="1" operator="equal" stopIfTrue="1">
      <formula>0</formula>
    </cfRule>
    <cfRule type="cellIs" priority="12094" dxfId="954" operator="greaterThan" stopIfTrue="1">
      <formula>0.0000001</formula>
    </cfRule>
  </conditionalFormatting>
  <conditionalFormatting sqref="E17">
    <cfRule type="cellIs" priority="12077" dxfId="1" operator="equal" stopIfTrue="1">
      <formula>0</formula>
    </cfRule>
    <cfRule type="cellIs" priority="12078" dxfId="955" operator="greaterThan" stopIfTrue="1">
      <formula>0.0000001</formula>
    </cfRule>
  </conditionalFormatting>
  <conditionalFormatting sqref="E17">
    <cfRule type="cellIs" priority="12075" dxfId="1" operator="equal" stopIfTrue="1">
      <formula>0</formula>
    </cfRule>
    <cfRule type="cellIs" priority="12076" dxfId="955" operator="greaterThan" stopIfTrue="1">
      <formula>0.0000001</formula>
    </cfRule>
  </conditionalFormatting>
  <conditionalFormatting sqref="E17">
    <cfRule type="cellIs" priority="12073" dxfId="1" operator="equal" stopIfTrue="1">
      <formula>0</formula>
    </cfRule>
    <cfRule type="cellIs" priority="12074" dxfId="956" operator="greaterThan" stopIfTrue="1">
      <formula>0.0000001</formula>
    </cfRule>
  </conditionalFormatting>
  <conditionalFormatting sqref="E17">
    <cfRule type="cellIs" priority="12071" dxfId="1" operator="equal" stopIfTrue="1">
      <formula>0</formula>
    </cfRule>
    <cfRule type="cellIs" priority="12072" dxfId="956" operator="greaterThan" stopIfTrue="1">
      <formula>0.0000001</formula>
    </cfRule>
  </conditionalFormatting>
  <conditionalFormatting sqref="E17">
    <cfRule type="cellIs" priority="12069" dxfId="1" operator="equal" stopIfTrue="1">
      <formula>0</formula>
    </cfRule>
    <cfRule type="cellIs" priority="12070" dxfId="955" operator="greaterThan" stopIfTrue="1">
      <formula>0.0000001</formula>
    </cfRule>
  </conditionalFormatting>
  <conditionalFormatting sqref="E17">
    <cfRule type="cellIs" priority="12067" dxfId="1" operator="equal" stopIfTrue="1">
      <formula>0</formula>
    </cfRule>
    <cfRule type="cellIs" priority="12068" dxfId="956" operator="greaterThan" stopIfTrue="1">
      <formula>0.0000001</formula>
    </cfRule>
  </conditionalFormatting>
  <conditionalFormatting sqref="E17">
    <cfRule type="cellIs" priority="12065" dxfId="1" operator="equal" stopIfTrue="1">
      <formula>0</formula>
    </cfRule>
    <cfRule type="cellIs" priority="12066" dxfId="956" operator="greaterThan" stopIfTrue="1">
      <formula>0.0000001</formula>
    </cfRule>
  </conditionalFormatting>
  <conditionalFormatting sqref="E23">
    <cfRule type="cellIs" priority="12063" dxfId="1" operator="equal" stopIfTrue="1">
      <formula>0</formula>
    </cfRule>
    <cfRule type="cellIs" priority="12064" dxfId="955" operator="greaterThan" stopIfTrue="1">
      <formula>0.0000001</formula>
    </cfRule>
  </conditionalFormatting>
  <conditionalFormatting sqref="E23">
    <cfRule type="cellIs" priority="12061" dxfId="1" operator="equal" stopIfTrue="1">
      <formula>0</formula>
    </cfRule>
    <cfRule type="cellIs" priority="12062" dxfId="955" operator="greaterThan" stopIfTrue="1">
      <formula>0.0000001</formula>
    </cfRule>
  </conditionalFormatting>
  <conditionalFormatting sqref="E23">
    <cfRule type="cellIs" priority="12059" dxfId="1" operator="equal" stopIfTrue="1">
      <formula>0</formula>
    </cfRule>
    <cfRule type="cellIs" priority="12060" dxfId="956" operator="greaterThan" stopIfTrue="1">
      <formula>0.0000001</formula>
    </cfRule>
  </conditionalFormatting>
  <conditionalFormatting sqref="E23">
    <cfRule type="cellIs" priority="12057" dxfId="1" operator="equal" stopIfTrue="1">
      <formula>0</formula>
    </cfRule>
    <cfRule type="cellIs" priority="12058" dxfId="956" operator="greaterThan" stopIfTrue="1">
      <formula>0.0000001</formula>
    </cfRule>
  </conditionalFormatting>
  <conditionalFormatting sqref="E23">
    <cfRule type="cellIs" priority="12055" dxfId="1" operator="equal" stopIfTrue="1">
      <formula>0</formula>
    </cfRule>
    <cfRule type="cellIs" priority="12056" dxfId="955" operator="greaterThan" stopIfTrue="1">
      <formula>0.0000001</formula>
    </cfRule>
  </conditionalFormatting>
  <conditionalFormatting sqref="E23">
    <cfRule type="cellIs" priority="12053" dxfId="1" operator="equal" stopIfTrue="1">
      <formula>0</formula>
    </cfRule>
    <cfRule type="cellIs" priority="12054" dxfId="956" operator="greaterThan" stopIfTrue="1">
      <formula>0.0000001</formula>
    </cfRule>
  </conditionalFormatting>
  <conditionalFormatting sqref="E23">
    <cfRule type="cellIs" priority="12051" dxfId="1" operator="equal" stopIfTrue="1">
      <formula>0</formula>
    </cfRule>
    <cfRule type="cellIs" priority="12052" dxfId="956" operator="greaterThan" stopIfTrue="1">
      <formula>0.0000001</formula>
    </cfRule>
  </conditionalFormatting>
  <conditionalFormatting sqref="E25">
    <cfRule type="cellIs" priority="12049" dxfId="1" operator="equal" stopIfTrue="1">
      <formula>0</formula>
    </cfRule>
    <cfRule type="cellIs" priority="12050" dxfId="955" operator="greaterThan" stopIfTrue="1">
      <formula>0.0000001</formula>
    </cfRule>
  </conditionalFormatting>
  <conditionalFormatting sqref="E25">
    <cfRule type="cellIs" priority="12047" dxfId="1" operator="equal" stopIfTrue="1">
      <formula>0</formula>
    </cfRule>
    <cfRule type="cellIs" priority="12048" dxfId="955" operator="greaterThan" stopIfTrue="1">
      <formula>0.0000001</formula>
    </cfRule>
  </conditionalFormatting>
  <conditionalFormatting sqref="E25">
    <cfRule type="cellIs" priority="12045" dxfId="1" operator="equal" stopIfTrue="1">
      <formula>0</formula>
    </cfRule>
    <cfRule type="cellIs" priority="12046" dxfId="956" operator="greaterThan" stopIfTrue="1">
      <formula>0.0000001</formula>
    </cfRule>
  </conditionalFormatting>
  <conditionalFormatting sqref="E25">
    <cfRule type="cellIs" priority="12043" dxfId="1" operator="equal" stopIfTrue="1">
      <formula>0</formula>
    </cfRule>
    <cfRule type="cellIs" priority="12044" dxfId="956" operator="greaterThan" stopIfTrue="1">
      <formula>0.0000001</formula>
    </cfRule>
  </conditionalFormatting>
  <conditionalFormatting sqref="E25">
    <cfRule type="cellIs" priority="12041" dxfId="1" operator="equal" stopIfTrue="1">
      <formula>0</formula>
    </cfRule>
    <cfRule type="cellIs" priority="12042" dxfId="955" operator="greaterThan" stopIfTrue="1">
      <formula>0.0000001</formula>
    </cfRule>
  </conditionalFormatting>
  <conditionalFormatting sqref="E25">
    <cfRule type="cellIs" priority="12039" dxfId="1" operator="equal" stopIfTrue="1">
      <formula>0</formula>
    </cfRule>
    <cfRule type="cellIs" priority="12040" dxfId="956" operator="greaterThan" stopIfTrue="1">
      <formula>0.0000001</formula>
    </cfRule>
  </conditionalFormatting>
  <conditionalFormatting sqref="E25">
    <cfRule type="cellIs" priority="12037" dxfId="1" operator="equal" stopIfTrue="1">
      <formula>0</formula>
    </cfRule>
    <cfRule type="cellIs" priority="12038" dxfId="956" operator="greaterThan" stopIfTrue="1">
      <formula>0.0000001</formula>
    </cfRule>
  </conditionalFormatting>
  <conditionalFormatting sqref="E27">
    <cfRule type="cellIs" priority="12035" dxfId="1" operator="equal" stopIfTrue="1">
      <formula>0</formula>
    </cfRule>
    <cfRule type="cellIs" priority="12036" dxfId="955" operator="greaterThan" stopIfTrue="1">
      <formula>0.0000001</formula>
    </cfRule>
  </conditionalFormatting>
  <conditionalFormatting sqref="E27">
    <cfRule type="cellIs" priority="12033" dxfId="1" operator="equal" stopIfTrue="1">
      <formula>0</formula>
    </cfRule>
    <cfRule type="cellIs" priority="12034" dxfId="955" operator="greaterThan" stopIfTrue="1">
      <formula>0.0000001</formula>
    </cfRule>
  </conditionalFormatting>
  <conditionalFormatting sqref="E27">
    <cfRule type="cellIs" priority="12031" dxfId="1" operator="equal" stopIfTrue="1">
      <formula>0</formula>
    </cfRule>
    <cfRule type="cellIs" priority="12032" dxfId="956" operator="greaterThan" stopIfTrue="1">
      <formula>0.0000001</formula>
    </cfRule>
  </conditionalFormatting>
  <conditionalFormatting sqref="E27">
    <cfRule type="cellIs" priority="12029" dxfId="1" operator="equal" stopIfTrue="1">
      <formula>0</formula>
    </cfRule>
    <cfRule type="cellIs" priority="12030" dxfId="956" operator="greaterThan" stopIfTrue="1">
      <formula>0.0000001</formula>
    </cfRule>
  </conditionalFormatting>
  <conditionalFormatting sqref="E27">
    <cfRule type="cellIs" priority="12027" dxfId="1" operator="equal" stopIfTrue="1">
      <formula>0</formula>
    </cfRule>
    <cfRule type="cellIs" priority="12028" dxfId="955" operator="greaterThan" stopIfTrue="1">
      <formula>0.0000001</formula>
    </cfRule>
  </conditionalFormatting>
  <conditionalFormatting sqref="E27">
    <cfRule type="cellIs" priority="12025" dxfId="1" operator="equal" stopIfTrue="1">
      <formula>0</formula>
    </cfRule>
    <cfRule type="cellIs" priority="12026" dxfId="956" operator="greaterThan" stopIfTrue="1">
      <formula>0.0000001</formula>
    </cfRule>
  </conditionalFormatting>
  <conditionalFormatting sqref="E27">
    <cfRule type="cellIs" priority="12023" dxfId="1" operator="equal" stopIfTrue="1">
      <formula>0</formula>
    </cfRule>
    <cfRule type="cellIs" priority="12024" dxfId="956" operator="greaterThan" stopIfTrue="1">
      <formula>0.0000001</formula>
    </cfRule>
  </conditionalFormatting>
  <conditionalFormatting sqref="F17">
    <cfRule type="cellIs" priority="11797" dxfId="1" operator="equal" stopIfTrue="1">
      <formula>0</formula>
    </cfRule>
    <cfRule type="cellIs" priority="11798" dxfId="955" operator="greaterThan" stopIfTrue="1">
      <formula>0.0000001</formula>
    </cfRule>
  </conditionalFormatting>
  <conditionalFormatting sqref="F17">
    <cfRule type="cellIs" priority="11795" dxfId="1" operator="equal" stopIfTrue="1">
      <formula>0</formula>
    </cfRule>
    <cfRule type="cellIs" priority="11796" dxfId="955" operator="greaterThan" stopIfTrue="1">
      <formula>0.0000001</formula>
    </cfRule>
  </conditionalFormatting>
  <conditionalFormatting sqref="F17">
    <cfRule type="cellIs" priority="11793" dxfId="1" operator="equal" stopIfTrue="1">
      <formula>0</formula>
    </cfRule>
    <cfRule type="cellIs" priority="11794" dxfId="956" operator="greaterThan" stopIfTrue="1">
      <formula>0.0000001</formula>
    </cfRule>
  </conditionalFormatting>
  <conditionalFormatting sqref="F17">
    <cfRule type="cellIs" priority="11791" dxfId="1" operator="equal" stopIfTrue="1">
      <formula>0</formula>
    </cfRule>
    <cfRule type="cellIs" priority="11792" dxfId="956" operator="greaterThan" stopIfTrue="1">
      <formula>0.0000001</formula>
    </cfRule>
  </conditionalFormatting>
  <conditionalFormatting sqref="F17">
    <cfRule type="cellIs" priority="11789" dxfId="1" operator="equal" stopIfTrue="1">
      <formula>0</formula>
    </cfRule>
    <cfRule type="cellIs" priority="11790" dxfId="955" operator="greaterThan" stopIfTrue="1">
      <formula>0.0000001</formula>
    </cfRule>
  </conditionalFormatting>
  <conditionalFormatting sqref="F17">
    <cfRule type="cellIs" priority="11787" dxfId="1" operator="equal" stopIfTrue="1">
      <formula>0</formula>
    </cfRule>
    <cfRule type="cellIs" priority="11788" dxfId="956" operator="greaterThan" stopIfTrue="1">
      <formula>0.0000001</formula>
    </cfRule>
  </conditionalFormatting>
  <conditionalFormatting sqref="F17">
    <cfRule type="cellIs" priority="11785" dxfId="1" operator="equal" stopIfTrue="1">
      <formula>0</formula>
    </cfRule>
    <cfRule type="cellIs" priority="11786" dxfId="956" operator="greaterThan" stopIfTrue="1">
      <formula>0.0000001</formula>
    </cfRule>
  </conditionalFormatting>
  <conditionalFormatting sqref="F23">
    <cfRule type="cellIs" priority="11783" dxfId="1" operator="equal" stopIfTrue="1">
      <formula>0</formula>
    </cfRule>
    <cfRule type="cellIs" priority="11784" dxfId="955" operator="greaterThan" stopIfTrue="1">
      <formula>0.0000001</formula>
    </cfRule>
  </conditionalFormatting>
  <conditionalFormatting sqref="F23">
    <cfRule type="cellIs" priority="11781" dxfId="1" operator="equal" stopIfTrue="1">
      <formula>0</formula>
    </cfRule>
    <cfRule type="cellIs" priority="11782" dxfId="955" operator="greaterThan" stopIfTrue="1">
      <formula>0.0000001</formula>
    </cfRule>
  </conditionalFormatting>
  <conditionalFormatting sqref="F23">
    <cfRule type="cellIs" priority="11779" dxfId="1" operator="equal" stopIfTrue="1">
      <formula>0</formula>
    </cfRule>
    <cfRule type="cellIs" priority="11780" dxfId="956" operator="greaterThan" stopIfTrue="1">
      <formula>0.0000001</formula>
    </cfRule>
  </conditionalFormatting>
  <conditionalFormatting sqref="F23">
    <cfRule type="cellIs" priority="11777" dxfId="1" operator="equal" stopIfTrue="1">
      <formula>0</formula>
    </cfRule>
    <cfRule type="cellIs" priority="11778" dxfId="956" operator="greaterThan" stopIfTrue="1">
      <formula>0.0000001</formula>
    </cfRule>
  </conditionalFormatting>
  <conditionalFormatting sqref="F23">
    <cfRule type="cellIs" priority="11775" dxfId="1" operator="equal" stopIfTrue="1">
      <formula>0</formula>
    </cfRule>
    <cfRule type="cellIs" priority="11776" dxfId="955" operator="greaterThan" stopIfTrue="1">
      <formula>0.0000001</formula>
    </cfRule>
  </conditionalFormatting>
  <conditionalFormatting sqref="F23">
    <cfRule type="cellIs" priority="11773" dxfId="1" operator="equal" stopIfTrue="1">
      <formula>0</formula>
    </cfRule>
    <cfRule type="cellIs" priority="11774" dxfId="956" operator="greaterThan" stopIfTrue="1">
      <formula>0.0000001</formula>
    </cfRule>
  </conditionalFormatting>
  <conditionalFormatting sqref="F23">
    <cfRule type="cellIs" priority="11771" dxfId="1" operator="equal" stopIfTrue="1">
      <formula>0</formula>
    </cfRule>
    <cfRule type="cellIs" priority="11772" dxfId="956" operator="greaterThan" stopIfTrue="1">
      <formula>0.0000001</formula>
    </cfRule>
  </conditionalFormatting>
  <conditionalFormatting sqref="F25">
    <cfRule type="cellIs" priority="11769" dxfId="1" operator="equal" stopIfTrue="1">
      <formula>0</formula>
    </cfRule>
    <cfRule type="cellIs" priority="11770" dxfId="955" operator="greaterThan" stopIfTrue="1">
      <formula>0.0000001</formula>
    </cfRule>
  </conditionalFormatting>
  <conditionalFormatting sqref="F25">
    <cfRule type="cellIs" priority="11767" dxfId="1" operator="equal" stopIfTrue="1">
      <formula>0</formula>
    </cfRule>
    <cfRule type="cellIs" priority="11768" dxfId="955" operator="greaterThan" stopIfTrue="1">
      <formula>0.0000001</formula>
    </cfRule>
  </conditionalFormatting>
  <conditionalFormatting sqref="F25">
    <cfRule type="cellIs" priority="11765" dxfId="1" operator="equal" stopIfTrue="1">
      <formula>0</formula>
    </cfRule>
    <cfRule type="cellIs" priority="11766" dxfId="956" operator="greaterThan" stopIfTrue="1">
      <formula>0.0000001</formula>
    </cfRule>
  </conditionalFormatting>
  <conditionalFormatting sqref="F25">
    <cfRule type="cellIs" priority="11763" dxfId="1" operator="equal" stopIfTrue="1">
      <formula>0</formula>
    </cfRule>
    <cfRule type="cellIs" priority="11764" dxfId="956" operator="greaterThan" stopIfTrue="1">
      <formula>0.0000001</formula>
    </cfRule>
  </conditionalFormatting>
  <conditionalFormatting sqref="F25">
    <cfRule type="cellIs" priority="11761" dxfId="1" operator="equal" stopIfTrue="1">
      <formula>0</formula>
    </cfRule>
    <cfRule type="cellIs" priority="11762" dxfId="955" operator="greaterThan" stopIfTrue="1">
      <formula>0.0000001</formula>
    </cfRule>
  </conditionalFormatting>
  <conditionalFormatting sqref="F25">
    <cfRule type="cellIs" priority="11759" dxfId="1" operator="equal" stopIfTrue="1">
      <formula>0</formula>
    </cfRule>
    <cfRule type="cellIs" priority="11760" dxfId="956" operator="greaterThan" stopIfTrue="1">
      <formula>0.0000001</formula>
    </cfRule>
  </conditionalFormatting>
  <conditionalFormatting sqref="F25">
    <cfRule type="cellIs" priority="11757" dxfId="1" operator="equal" stopIfTrue="1">
      <formula>0</formula>
    </cfRule>
    <cfRule type="cellIs" priority="11758" dxfId="956" operator="greaterThan" stopIfTrue="1">
      <formula>0.0000001</formula>
    </cfRule>
  </conditionalFormatting>
  <conditionalFormatting sqref="F27">
    <cfRule type="cellIs" priority="11755" dxfId="1" operator="equal" stopIfTrue="1">
      <formula>0</formula>
    </cfRule>
    <cfRule type="cellIs" priority="11756" dxfId="955" operator="greaterThan" stopIfTrue="1">
      <formula>0.0000001</formula>
    </cfRule>
  </conditionalFormatting>
  <conditionalFormatting sqref="F27">
    <cfRule type="cellIs" priority="11753" dxfId="1" operator="equal" stopIfTrue="1">
      <formula>0</formula>
    </cfRule>
    <cfRule type="cellIs" priority="11754" dxfId="955" operator="greaterThan" stopIfTrue="1">
      <formula>0.0000001</formula>
    </cfRule>
  </conditionalFormatting>
  <conditionalFormatting sqref="F27">
    <cfRule type="cellIs" priority="11751" dxfId="1" operator="equal" stopIfTrue="1">
      <formula>0</formula>
    </cfRule>
    <cfRule type="cellIs" priority="11752" dxfId="956" operator="greaterThan" stopIfTrue="1">
      <formula>0.0000001</formula>
    </cfRule>
  </conditionalFormatting>
  <conditionalFormatting sqref="F27">
    <cfRule type="cellIs" priority="11749" dxfId="1" operator="equal" stopIfTrue="1">
      <formula>0</formula>
    </cfRule>
    <cfRule type="cellIs" priority="11750" dxfId="956" operator="greaterThan" stopIfTrue="1">
      <formula>0.0000001</formula>
    </cfRule>
  </conditionalFormatting>
  <conditionalFormatting sqref="F27">
    <cfRule type="cellIs" priority="11747" dxfId="1" operator="equal" stopIfTrue="1">
      <formula>0</formula>
    </cfRule>
    <cfRule type="cellIs" priority="11748" dxfId="955" operator="greaterThan" stopIfTrue="1">
      <formula>0.0000001</formula>
    </cfRule>
  </conditionalFormatting>
  <conditionalFormatting sqref="F27">
    <cfRule type="cellIs" priority="11745" dxfId="1" operator="equal" stopIfTrue="1">
      <formula>0</formula>
    </cfRule>
    <cfRule type="cellIs" priority="11746" dxfId="956" operator="greaterThan" stopIfTrue="1">
      <formula>0.0000001</formula>
    </cfRule>
  </conditionalFormatting>
  <conditionalFormatting sqref="F27">
    <cfRule type="cellIs" priority="11743" dxfId="1" operator="equal" stopIfTrue="1">
      <formula>0</formula>
    </cfRule>
    <cfRule type="cellIs" priority="11744" dxfId="956" operator="greaterThan" stopIfTrue="1">
      <formula>0.0000001</formula>
    </cfRule>
  </conditionalFormatting>
  <conditionalFormatting sqref="F17">
    <cfRule type="cellIs" priority="11517" dxfId="1" operator="equal" stopIfTrue="1">
      <formula>0</formula>
    </cfRule>
    <cfRule type="cellIs" priority="11518" dxfId="955" operator="greaterThan" stopIfTrue="1">
      <formula>0.0000001</formula>
    </cfRule>
  </conditionalFormatting>
  <conditionalFormatting sqref="F17">
    <cfRule type="cellIs" priority="11515" dxfId="1" operator="equal" stopIfTrue="1">
      <formula>0</formula>
    </cfRule>
    <cfRule type="cellIs" priority="11516" dxfId="955" operator="greaterThan" stopIfTrue="1">
      <formula>0.0000001</formula>
    </cfRule>
  </conditionalFormatting>
  <conditionalFormatting sqref="F17">
    <cfRule type="cellIs" priority="11513" dxfId="1" operator="equal" stopIfTrue="1">
      <formula>0</formula>
    </cfRule>
    <cfRule type="cellIs" priority="11514" dxfId="956" operator="greaterThan" stopIfTrue="1">
      <formula>0.0000001</formula>
    </cfRule>
  </conditionalFormatting>
  <conditionalFormatting sqref="F17">
    <cfRule type="cellIs" priority="11511" dxfId="1" operator="equal" stopIfTrue="1">
      <formula>0</formula>
    </cfRule>
    <cfRule type="cellIs" priority="11512" dxfId="956" operator="greaterThan" stopIfTrue="1">
      <formula>0.0000001</formula>
    </cfRule>
  </conditionalFormatting>
  <conditionalFormatting sqref="F17">
    <cfRule type="cellIs" priority="11509" dxfId="1" operator="equal" stopIfTrue="1">
      <formula>0</formula>
    </cfRule>
    <cfRule type="cellIs" priority="11510" dxfId="955" operator="greaterThan" stopIfTrue="1">
      <formula>0.0000001</formula>
    </cfRule>
  </conditionalFormatting>
  <conditionalFormatting sqref="F17">
    <cfRule type="cellIs" priority="11507" dxfId="1" operator="equal" stopIfTrue="1">
      <formula>0</formula>
    </cfRule>
    <cfRule type="cellIs" priority="11508" dxfId="956" operator="greaterThan" stopIfTrue="1">
      <formula>0.0000001</formula>
    </cfRule>
  </conditionalFormatting>
  <conditionalFormatting sqref="F17">
    <cfRule type="cellIs" priority="11505" dxfId="1" operator="equal" stopIfTrue="1">
      <formula>0</formula>
    </cfRule>
    <cfRule type="cellIs" priority="11506" dxfId="956" operator="greaterThan" stopIfTrue="1">
      <formula>0.0000001</formula>
    </cfRule>
  </conditionalFormatting>
  <conditionalFormatting sqref="F23">
    <cfRule type="cellIs" priority="11503" dxfId="1" operator="equal" stopIfTrue="1">
      <formula>0</formula>
    </cfRule>
    <cfRule type="cellIs" priority="11504" dxfId="955" operator="greaterThan" stopIfTrue="1">
      <formula>0.0000001</formula>
    </cfRule>
  </conditionalFormatting>
  <conditionalFormatting sqref="F23">
    <cfRule type="cellIs" priority="11501" dxfId="1" operator="equal" stopIfTrue="1">
      <formula>0</formula>
    </cfRule>
    <cfRule type="cellIs" priority="11502" dxfId="955" operator="greaterThan" stopIfTrue="1">
      <formula>0.0000001</formula>
    </cfRule>
  </conditionalFormatting>
  <conditionalFormatting sqref="F23">
    <cfRule type="cellIs" priority="11499" dxfId="1" operator="equal" stopIfTrue="1">
      <formula>0</formula>
    </cfRule>
    <cfRule type="cellIs" priority="11500" dxfId="956" operator="greaterThan" stopIfTrue="1">
      <formula>0.0000001</formula>
    </cfRule>
  </conditionalFormatting>
  <conditionalFormatting sqref="F23">
    <cfRule type="cellIs" priority="11497" dxfId="1" operator="equal" stopIfTrue="1">
      <formula>0</formula>
    </cfRule>
    <cfRule type="cellIs" priority="11498" dxfId="956" operator="greaterThan" stopIfTrue="1">
      <formula>0.0000001</formula>
    </cfRule>
  </conditionalFormatting>
  <conditionalFormatting sqref="F23">
    <cfRule type="cellIs" priority="11495" dxfId="1" operator="equal" stopIfTrue="1">
      <formula>0</formula>
    </cfRule>
    <cfRule type="cellIs" priority="11496" dxfId="955" operator="greaterThan" stopIfTrue="1">
      <formula>0.0000001</formula>
    </cfRule>
  </conditionalFormatting>
  <conditionalFormatting sqref="F23">
    <cfRule type="cellIs" priority="11493" dxfId="1" operator="equal" stopIfTrue="1">
      <formula>0</formula>
    </cfRule>
    <cfRule type="cellIs" priority="11494" dxfId="956" operator="greaterThan" stopIfTrue="1">
      <formula>0.0000001</formula>
    </cfRule>
  </conditionalFormatting>
  <conditionalFormatting sqref="F23">
    <cfRule type="cellIs" priority="11491" dxfId="1" operator="equal" stopIfTrue="1">
      <formula>0</formula>
    </cfRule>
    <cfRule type="cellIs" priority="11492" dxfId="956" operator="greaterThan" stopIfTrue="1">
      <formula>0.0000001</formula>
    </cfRule>
  </conditionalFormatting>
  <conditionalFormatting sqref="F25">
    <cfRule type="cellIs" priority="11489" dxfId="1" operator="equal" stopIfTrue="1">
      <formula>0</formula>
    </cfRule>
    <cfRule type="cellIs" priority="11490" dxfId="955" operator="greaterThan" stopIfTrue="1">
      <formula>0.0000001</formula>
    </cfRule>
  </conditionalFormatting>
  <conditionalFormatting sqref="F25">
    <cfRule type="cellIs" priority="11487" dxfId="1" operator="equal" stopIfTrue="1">
      <formula>0</formula>
    </cfRule>
    <cfRule type="cellIs" priority="11488" dxfId="955" operator="greaterThan" stopIfTrue="1">
      <formula>0.0000001</formula>
    </cfRule>
  </conditionalFormatting>
  <conditionalFormatting sqref="F25">
    <cfRule type="cellIs" priority="11485" dxfId="1" operator="equal" stopIfTrue="1">
      <formula>0</formula>
    </cfRule>
    <cfRule type="cellIs" priority="11486" dxfId="956" operator="greaterThan" stopIfTrue="1">
      <formula>0.0000001</formula>
    </cfRule>
  </conditionalFormatting>
  <conditionalFormatting sqref="F25">
    <cfRule type="cellIs" priority="11483" dxfId="1" operator="equal" stopIfTrue="1">
      <formula>0</formula>
    </cfRule>
    <cfRule type="cellIs" priority="11484" dxfId="956" operator="greaterThan" stopIfTrue="1">
      <formula>0.0000001</formula>
    </cfRule>
  </conditionalFormatting>
  <conditionalFormatting sqref="F25">
    <cfRule type="cellIs" priority="11481" dxfId="1" operator="equal" stopIfTrue="1">
      <formula>0</formula>
    </cfRule>
    <cfRule type="cellIs" priority="11482" dxfId="955" operator="greaterThan" stopIfTrue="1">
      <formula>0.0000001</formula>
    </cfRule>
  </conditionalFormatting>
  <conditionalFormatting sqref="F25">
    <cfRule type="cellIs" priority="11479" dxfId="1" operator="equal" stopIfTrue="1">
      <formula>0</formula>
    </cfRule>
    <cfRule type="cellIs" priority="11480" dxfId="956" operator="greaterThan" stopIfTrue="1">
      <formula>0.0000001</formula>
    </cfRule>
  </conditionalFormatting>
  <conditionalFormatting sqref="F25">
    <cfRule type="cellIs" priority="11477" dxfId="1" operator="equal" stopIfTrue="1">
      <formula>0</formula>
    </cfRule>
    <cfRule type="cellIs" priority="11478" dxfId="956" operator="greaterThan" stopIfTrue="1">
      <formula>0.0000001</formula>
    </cfRule>
  </conditionalFormatting>
  <conditionalFormatting sqref="F27">
    <cfRule type="cellIs" priority="11475" dxfId="1" operator="equal" stopIfTrue="1">
      <formula>0</formula>
    </cfRule>
    <cfRule type="cellIs" priority="11476" dxfId="955" operator="greaterThan" stopIfTrue="1">
      <formula>0.0000001</formula>
    </cfRule>
  </conditionalFormatting>
  <conditionalFormatting sqref="F27">
    <cfRule type="cellIs" priority="11473" dxfId="1" operator="equal" stopIfTrue="1">
      <formula>0</formula>
    </cfRule>
    <cfRule type="cellIs" priority="11474" dxfId="955" operator="greaterThan" stopIfTrue="1">
      <formula>0.0000001</formula>
    </cfRule>
  </conditionalFormatting>
  <conditionalFormatting sqref="F27">
    <cfRule type="cellIs" priority="11471" dxfId="1" operator="equal" stopIfTrue="1">
      <formula>0</formula>
    </cfRule>
    <cfRule type="cellIs" priority="11472" dxfId="956" operator="greaterThan" stopIfTrue="1">
      <formula>0.0000001</formula>
    </cfRule>
  </conditionalFormatting>
  <conditionalFormatting sqref="F27">
    <cfRule type="cellIs" priority="11469" dxfId="1" operator="equal" stopIfTrue="1">
      <formula>0</formula>
    </cfRule>
    <cfRule type="cellIs" priority="11470" dxfId="956" operator="greaterThan" stopIfTrue="1">
      <formula>0.0000001</formula>
    </cfRule>
  </conditionalFormatting>
  <conditionalFormatting sqref="F27">
    <cfRule type="cellIs" priority="11467" dxfId="1" operator="equal" stopIfTrue="1">
      <formula>0</formula>
    </cfRule>
    <cfRule type="cellIs" priority="11468" dxfId="955" operator="greaterThan" stopIfTrue="1">
      <formula>0.0000001</formula>
    </cfRule>
  </conditionalFormatting>
  <conditionalFormatting sqref="F27">
    <cfRule type="cellIs" priority="11465" dxfId="1" operator="equal" stopIfTrue="1">
      <formula>0</formula>
    </cfRule>
    <cfRule type="cellIs" priority="11466" dxfId="956" operator="greaterThan" stopIfTrue="1">
      <formula>0.0000001</formula>
    </cfRule>
  </conditionalFormatting>
  <conditionalFormatting sqref="F27">
    <cfRule type="cellIs" priority="11463" dxfId="1" operator="equal" stopIfTrue="1">
      <formula>0</formula>
    </cfRule>
    <cfRule type="cellIs" priority="11464" dxfId="956" operator="greaterThan" stopIfTrue="1">
      <formula>0.0000001</formula>
    </cfRule>
  </conditionalFormatting>
  <conditionalFormatting sqref="H17">
    <cfRule type="cellIs" priority="6173" dxfId="1" operator="equal" stopIfTrue="1">
      <formula>0</formula>
    </cfRule>
    <cfRule type="cellIs" priority="6174" dxfId="955" operator="greaterThan" stopIfTrue="1">
      <formula>0.0000001</formula>
    </cfRule>
  </conditionalFormatting>
  <conditionalFormatting sqref="H17">
    <cfRule type="cellIs" priority="6171" dxfId="1" operator="equal" stopIfTrue="1">
      <formula>0</formula>
    </cfRule>
    <cfRule type="cellIs" priority="6172" dxfId="956" operator="greaterThan" stopIfTrue="1">
      <formula>0.0000001</formula>
    </cfRule>
  </conditionalFormatting>
  <conditionalFormatting sqref="H17">
    <cfRule type="cellIs" priority="6169" dxfId="1" operator="equal" stopIfTrue="1">
      <formula>0</formula>
    </cfRule>
    <cfRule type="cellIs" priority="6170" dxfId="956" operator="greaterThan" stopIfTrue="1">
      <formula>0.0000001</formula>
    </cfRule>
  </conditionalFormatting>
  <conditionalFormatting sqref="H17">
    <cfRule type="cellIs" priority="6167" dxfId="1" operator="equal" stopIfTrue="1">
      <formula>0</formula>
    </cfRule>
    <cfRule type="cellIs" priority="6168" dxfId="955" operator="greaterThan" stopIfTrue="1">
      <formula>0.0000001</formula>
    </cfRule>
  </conditionalFormatting>
  <conditionalFormatting sqref="H17">
    <cfRule type="cellIs" priority="6163" dxfId="1" operator="equal" stopIfTrue="1">
      <formula>0</formula>
    </cfRule>
    <cfRule type="cellIs" priority="6164" dxfId="956" operator="greaterThan" stopIfTrue="1">
      <formula>0.0000001</formula>
    </cfRule>
  </conditionalFormatting>
  <conditionalFormatting sqref="H23">
    <cfRule type="cellIs" priority="6159" dxfId="1" operator="equal" stopIfTrue="1">
      <formula>0</formula>
    </cfRule>
    <cfRule type="cellIs" priority="6160" dxfId="955" operator="greaterThan" stopIfTrue="1">
      <formula>0.0000001</formula>
    </cfRule>
  </conditionalFormatting>
  <conditionalFormatting sqref="H23">
    <cfRule type="cellIs" priority="6157" dxfId="1" operator="equal" stopIfTrue="1">
      <formula>0</formula>
    </cfRule>
    <cfRule type="cellIs" priority="6158" dxfId="956" operator="greaterThan" stopIfTrue="1">
      <formula>0.0000001</formula>
    </cfRule>
  </conditionalFormatting>
  <conditionalFormatting sqref="H23">
    <cfRule type="cellIs" priority="6155" dxfId="1" operator="equal" stopIfTrue="1">
      <formula>0</formula>
    </cfRule>
    <cfRule type="cellIs" priority="6156" dxfId="956" operator="greaterThan" stopIfTrue="1">
      <formula>0.0000001</formula>
    </cfRule>
  </conditionalFormatting>
  <conditionalFormatting sqref="H23">
    <cfRule type="cellIs" priority="6153" dxfId="1" operator="equal" stopIfTrue="1">
      <formula>0</formula>
    </cfRule>
    <cfRule type="cellIs" priority="6154" dxfId="955" operator="greaterThan" stopIfTrue="1">
      <formula>0.0000001</formula>
    </cfRule>
  </conditionalFormatting>
  <conditionalFormatting sqref="H23">
    <cfRule type="cellIs" priority="6149" dxfId="1" operator="equal" stopIfTrue="1">
      <formula>0</formula>
    </cfRule>
    <cfRule type="cellIs" priority="6150" dxfId="956" operator="greaterThan" stopIfTrue="1">
      <formula>0.0000001</formula>
    </cfRule>
  </conditionalFormatting>
  <conditionalFormatting sqref="H25">
    <cfRule type="cellIs" priority="6145" dxfId="1" operator="equal" stopIfTrue="1">
      <formula>0</formula>
    </cfRule>
    <cfRule type="cellIs" priority="6146" dxfId="955" operator="greaterThan" stopIfTrue="1">
      <formula>0.0000001</formula>
    </cfRule>
  </conditionalFormatting>
  <conditionalFormatting sqref="H25">
    <cfRule type="cellIs" priority="6143" dxfId="1" operator="equal" stopIfTrue="1">
      <formula>0</formula>
    </cfRule>
    <cfRule type="cellIs" priority="6144" dxfId="956" operator="greaterThan" stopIfTrue="1">
      <formula>0.0000001</formula>
    </cfRule>
  </conditionalFormatting>
  <conditionalFormatting sqref="H25">
    <cfRule type="cellIs" priority="6141" dxfId="1" operator="equal" stopIfTrue="1">
      <formula>0</formula>
    </cfRule>
    <cfRule type="cellIs" priority="6142" dxfId="956" operator="greaterThan" stopIfTrue="1">
      <formula>0.0000001</formula>
    </cfRule>
  </conditionalFormatting>
  <conditionalFormatting sqref="H25">
    <cfRule type="cellIs" priority="6139" dxfId="1" operator="equal" stopIfTrue="1">
      <formula>0</formula>
    </cfRule>
    <cfRule type="cellIs" priority="6140" dxfId="955" operator="greaterThan" stopIfTrue="1">
      <formula>0.0000001</formula>
    </cfRule>
  </conditionalFormatting>
  <conditionalFormatting sqref="H25">
    <cfRule type="cellIs" priority="6135" dxfId="1" operator="equal" stopIfTrue="1">
      <formula>0</formula>
    </cfRule>
    <cfRule type="cellIs" priority="6136" dxfId="956" operator="greaterThan" stopIfTrue="1">
      <formula>0.0000001</formula>
    </cfRule>
  </conditionalFormatting>
  <conditionalFormatting sqref="H27">
    <cfRule type="cellIs" priority="6131" dxfId="1" operator="equal" stopIfTrue="1">
      <formula>0</formula>
    </cfRule>
    <cfRule type="cellIs" priority="6132" dxfId="955" operator="greaterThan" stopIfTrue="1">
      <formula>0.0000001</formula>
    </cfRule>
  </conditionalFormatting>
  <conditionalFormatting sqref="H27">
    <cfRule type="cellIs" priority="6129" dxfId="1" operator="equal" stopIfTrue="1">
      <formula>0</formula>
    </cfRule>
    <cfRule type="cellIs" priority="6130" dxfId="956" operator="greaterThan" stopIfTrue="1">
      <formula>0.0000001</formula>
    </cfRule>
  </conditionalFormatting>
  <conditionalFormatting sqref="H27">
    <cfRule type="cellIs" priority="6127" dxfId="1" operator="equal" stopIfTrue="1">
      <formula>0</formula>
    </cfRule>
    <cfRule type="cellIs" priority="6128" dxfId="956" operator="greaterThan" stopIfTrue="1">
      <formula>0.0000001</formula>
    </cfRule>
  </conditionalFormatting>
  <conditionalFormatting sqref="H27">
    <cfRule type="cellIs" priority="6125" dxfId="1" operator="equal" stopIfTrue="1">
      <formula>0</formula>
    </cfRule>
    <cfRule type="cellIs" priority="6126" dxfId="955" operator="greaterThan" stopIfTrue="1">
      <formula>0.0000001</formula>
    </cfRule>
  </conditionalFormatting>
  <conditionalFormatting sqref="H27">
    <cfRule type="cellIs" priority="6121" dxfId="1" operator="equal" stopIfTrue="1">
      <formula>0</formula>
    </cfRule>
    <cfRule type="cellIs" priority="6122" dxfId="956" operator="greaterThan" stopIfTrue="1">
      <formula>0.0000001</formula>
    </cfRule>
  </conditionalFormatting>
  <conditionalFormatting sqref="H17">
    <cfRule type="cellIs" priority="6089" dxfId="1" operator="equal" stopIfTrue="1">
      <formula>0</formula>
    </cfRule>
    <cfRule type="cellIs" priority="6090" dxfId="955" operator="greaterThan" stopIfTrue="1">
      <formula>0.0000001</formula>
    </cfRule>
  </conditionalFormatting>
  <conditionalFormatting sqref="H17">
    <cfRule type="cellIs" priority="6087" dxfId="1" operator="equal" stopIfTrue="1">
      <formula>0</formula>
    </cfRule>
    <cfRule type="cellIs" priority="6088" dxfId="956" operator="greaterThan" stopIfTrue="1">
      <formula>0.0000001</formula>
    </cfRule>
  </conditionalFormatting>
  <conditionalFormatting sqref="H17">
    <cfRule type="cellIs" priority="6085" dxfId="1" operator="equal" stopIfTrue="1">
      <formula>0</formula>
    </cfRule>
    <cfRule type="cellIs" priority="6086" dxfId="956" operator="greaterThan" stopIfTrue="1">
      <formula>0.0000001</formula>
    </cfRule>
  </conditionalFormatting>
  <conditionalFormatting sqref="G17">
    <cfRule type="cellIs" priority="6465" dxfId="1" operator="equal" stopIfTrue="1">
      <formula>0</formula>
    </cfRule>
    <cfRule type="cellIs" priority="6466" dxfId="955" operator="greaterThan" stopIfTrue="1">
      <formula>0.0000001</formula>
    </cfRule>
  </conditionalFormatting>
  <conditionalFormatting sqref="G17">
    <cfRule type="cellIs" priority="6461" dxfId="1" operator="equal" stopIfTrue="1">
      <formula>0</formula>
    </cfRule>
    <cfRule type="cellIs" priority="6462" dxfId="956" operator="greaterThan" stopIfTrue="1">
      <formula>0.0000001</formula>
    </cfRule>
  </conditionalFormatting>
  <conditionalFormatting sqref="G23">
    <cfRule type="cellIs" priority="6457" dxfId="1" operator="equal" stopIfTrue="1">
      <formula>0</formula>
    </cfRule>
    <cfRule type="cellIs" priority="6458" dxfId="955" operator="greaterThan" stopIfTrue="1">
      <formula>0.0000001</formula>
    </cfRule>
  </conditionalFormatting>
  <conditionalFormatting sqref="G23">
    <cfRule type="cellIs" priority="6455" dxfId="1" operator="equal" stopIfTrue="1">
      <formula>0</formula>
    </cfRule>
    <cfRule type="cellIs" priority="6456" dxfId="956" operator="greaterThan" stopIfTrue="1">
      <formula>0.0000001</formula>
    </cfRule>
  </conditionalFormatting>
  <conditionalFormatting sqref="G23">
    <cfRule type="cellIs" priority="6453" dxfId="1" operator="equal" stopIfTrue="1">
      <formula>0</formula>
    </cfRule>
    <cfRule type="cellIs" priority="6454" dxfId="956" operator="greaterThan" stopIfTrue="1">
      <formula>0.0000001</formula>
    </cfRule>
  </conditionalFormatting>
  <conditionalFormatting sqref="G23">
    <cfRule type="cellIs" priority="6451" dxfId="1" operator="equal" stopIfTrue="1">
      <formula>0</formula>
    </cfRule>
    <cfRule type="cellIs" priority="6452" dxfId="955" operator="greaterThan" stopIfTrue="1">
      <formula>0.0000001</formula>
    </cfRule>
  </conditionalFormatting>
  <conditionalFormatting sqref="G23">
    <cfRule type="cellIs" priority="6447" dxfId="1" operator="equal" stopIfTrue="1">
      <formula>0</formula>
    </cfRule>
    <cfRule type="cellIs" priority="6448" dxfId="956" operator="greaterThan" stopIfTrue="1">
      <formula>0.0000001</formula>
    </cfRule>
  </conditionalFormatting>
  <conditionalFormatting sqref="G25">
    <cfRule type="cellIs" priority="6443" dxfId="1" operator="equal" stopIfTrue="1">
      <formula>0</formula>
    </cfRule>
    <cfRule type="cellIs" priority="6444" dxfId="955" operator="greaterThan" stopIfTrue="1">
      <formula>0.0000001</formula>
    </cfRule>
  </conditionalFormatting>
  <conditionalFormatting sqref="G25">
    <cfRule type="cellIs" priority="6441" dxfId="1" operator="equal" stopIfTrue="1">
      <formula>0</formula>
    </cfRule>
    <cfRule type="cellIs" priority="6442" dxfId="956" operator="greaterThan" stopIfTrue="1">
      <formula>0.0000001</formula>
    </cfRule>
  </conditionalFormatting>
  <conditionalFormatting sqref="G25">
    <cfRule type="cellIs" priority="6439" dxfId="1" operator="equal" stopIfTrue="1">
      <formula>0</formula>
    </cfRule>
    <cfRule type="cellIs" priority="6440" dxfId="956" operator="greaterThan" stopIfTrue="1">
      <formula>0.0000001</formula>
    </cfRule>
  </conditionalFormatting>
  <conditionalFormatting sqref="G25">
    <cfRule type="cellIs" priority="6437" dxfId="1" operator="equal" stopIfTrue="1">
      <formula>0</formula>
    </cfRule>
    <cfRule type="cellIs" priority="6438" dxfId="955" operator="greaterThan" stopIfTrue="1">
      <formula>0.0000001</formula>
    </cfRule>
  </conditionalFormatting>
  <conditionalFormatting sqref="G25">
    <cfRule type="cellIs" priority="6433" dxfId="1" operator="equal" stopIfTrue="1">
      <formula>0</formula>
    </cfRule>
    <cfRule type="cellIs" priority="6434" dxfId="956" operator="greaterThan" stopIfTrue="1">
      <formula>0.0000001</formula>
    </cfRule>
  </conditionalFormatting>
  <conditionalFormatting sqref="G27">
    <cfRule type="cellIs" priority="6429" dxfId="1" operator="equal" stopIfTrue="1">
      <formula>0</formula>
    </cfRule>
    <cfRule type="cellIs" priority="6430" dxfId="955" operator="greaterThan" stopIfTrue="1">
      <formula>0.0000001</formula>
    </cfRule>
  </conditionalFormatting>
  <conditionalFormatting sqref="G27">
    <cfRule type="cellIs" priority="6427" dxfId="1" operator="equal" stopIfTrue="1">
      <formula>0</formula>
    </cfRule>
    <cfRule type="cellIs" priority="6428" dxfId="956" operator="greaterThan" stopIfTrue="1">
      <formula>0.0000001</formula>
    </cfRule>
  </conditionalFormatting>
  <conditionalFormatting sqref="G27">
    <cfRule type="cellIs" priority="6425" dxfId="1" operator="equal" stopIfTrue="1">
      <formula>0</formula>
    </cfRule>
    <cfRule type="cellIs" priority="6426" dxfId="956" operator="greaterThan" stopIfTrue="1">
      <formula>0.0000001</formula>
    </cfRule>
  </conditionalFormatting>
  <conditionalFormatting sqref="G27">
    <cfRule type="cellIs" priority="6423" dxfId="1" operator="equal" stopIfTrue="1">
      <formula>0</formula>
    </cfRule>
    <cfRule type="cellIs" priority="6424" dxfId="955" operator="greaterThan" stopIfTrue="1">
      <formula>0.0000001</formula>
    </cfRule>
  </conditionalFormatting>
  <conditionalFormatting sqref="G27">
    <cfRule type="cellIs" priority="6419" dxfId="1" operator="equal" stopIfTrue="1">
      <formula>0</formula>
    </cfRule>
    <cfRule type="cellIs" priority="6420" dxfId="956" operator="greaterThan" stopIfTrue="1">
      <formula>0.0000001</formula>
    </cfRule>
  </conditionalFormatting>
  <conditionalFormatting sqref="G17">
    <cfRule type="cellIs" priority="6547" dxfId="1" operator="equal" stopIfTrue="1">
      <formula>0</formula>
    </cfRule>
    <cfRule type="cellIs" priority="6548" dxfId="956" operator="greaterThan" stopIfTrue="1">
      <formula>0.0000001</formula>
    </cfRule>
  </conditionalFormatting>
  <conditionalFormatting sqref="G23">
    <cfRule type="cellIs" priority="6533" dxfId="1" operator="equal" stopIfTrue="1">
      <formula>0</formula>
    </cfRule>
    <cfRule type="cellIs" priority="6534" dxfId="956" operator="greaterThan" stopIfTrue="1">
      <formula>0.0000001</formula>
    </cfRule>
  </conditionalFormatting>
  <conditionalFormatting sqref="G25">
    <cfRule type="cellIs" priority="6519" dxfId="1" operator="equal" stopIfTrue="1">
      <formula>0</formula>
    </cfRule>
    <cfRule type="cellIs" priority="6520" dxfId="956" operator="greaterThan" stopIfTrue="1">
      <formula>0.0000001</formula>
    </cfRule>
  </conditionalFormatting>
  <conditionalFormatting sqref="G27">
    <cfRule type="cellIs" priority="6505" dxfId="1" operator="equal" stopIfTrue="1">
      <formula>0</formula>
    </cfRule>
    <cfRule type="cellIs" priority="6506" dxfId="956" operator="greaterThan" stopIfTrue="1">
      <formula>0.0000001</formula>
    </cfRule>
  </conditionalFormatting>
  <conditionalFormatting sqref="G17">
    <cfRule type="cellIs" priority="6463" dxfId="1" operator="equal" stopIfTrue="1">
      <formula>0</formula>
    </cfRule>
    <cfRule type="cellIs" priority="6464" dxfId="956" operator="greaterThan" stopIfTrue="1">
      <formula>0.0000001</formula>
    </cfRule>
  </conditionalFormatting>
  <conditionalFormatting sqref="G23">
    <cfRule type="cellIs" priority="6449" dxfId="1" operator="equal" stopIfTrue="1">
      <formula>0</formula>
    </cfRule>
    <cfRule type="cellIs" priority="6450" dxfId="956" operator="greaterThan" stopIfTrue="1">
      <formula>0.0000001</formula>
    </cfRule>
  </conditionalFormatting>
  <conditionalFormatting sqref="G25">
    <cfRule type="cellIs" priority="6435" dxfId="1" operator="equal" stopIfTrue="1">
      <formula>0</formula>
    </cfRule>
    <cfRule type="cellIs" priority="6436" dxfId="956" operator="greaterThan" stopIfTrue="1">
      <formula>0.0000001</formula>
    </cfRule>
  </conditionalFormatting>
  <conditionalFormatting sqref="G27">
    <cfRule type="cellIs" priority="6421" dxfId="1" operator="equal" stopIfTrue="1">
      <formula>0</formula>
    </cfRule>
    <cfRule type="cellIs" priority="6422" dxfId="956" operator="greaterThan" stopIfTrue="1">
      <formula>0.0000001</formula>
    </cfRule>
  </conditionalFormatting>
  <conditionalFormatting sqref="G17">
    <cfRule type="cellIs" priority="6557" dxfId="1" operator="equal" stopIfTrue="1">
      <formula>0</formula>
    </cfRule>
    <cfRule type="cellIs" priority="6558" dxfId="955" operator="greaterThan" stopIfTrue="1">
      <formula>0.0000001</formula>
    </cfRule>
  </conditionalFormatting>
  <conditionalFormatting sqref="G17">
    <cfRule type="cellIs" priority="6555" dxfId="1" operator="equal" stopIfTrue="1">
      <formula>0</formula>
    </cfRule>
    <cfRule type="cellIs" priority="6556" dxfId="955" operator="greaterThan" stopIfTrue="1">
      <formula>0.0000001</formula>
    </cfRule>
  </conditionalFormatting>
  <conditionalFormatting sqref="G17">
    <cfRule type="cellIs" priority="6553" dxfId="1" operator="equal" stopIfTrue="1">
      <formula>0</formula>
    </cfRule>
    <cfRule type="cellIs" priority="6554" dxfId="956" operator="greaterThan" stopIfTrue="1">
      <formula>0.0000001</formula>
    </cfRule>
  </conditionalFormatting>
  <conditionalFormatting sqref="G17">
    <cfRule type="cellIs" priority="6551" dxfId="1" operator="equal" stopIfTrue="1">
      <formula>0</formula>
    </cfRule>
    <cfRule type="cellIs" priority="6552" dxfId="956" operator="greaterThan" stopIfTrue="1">
      <formula>0.0000001</formula>
    </cfRule>
  </conditionalFormatting>
  <conditionalFormatting sqref="G17">
    <cfRule type="cellIs" priority="6549" dxfId="1" operator="equal" stopIfTrue="1">
      <formula>0</formula>
    </cfRule>
    <cfRule type="cellIs" priority="6550" dxfId="955" operator="greaterThan" stopIfTrue="1">
      <formula>0.0000001</formula>
    </cfRule>
  </conditionalFormatting>
  <conditionalFormatting sqref="G17">
    <cfRule type="cellIs" priority="6545" dxfId="1" operator="equal" stopIfTrue="1">
      <formula>0</formula>
    </cfRule>
    <cfRule type="cellIs" priority="6546" dxfId="956" operator="greaterThan" stopIfTrue="1">
      <formula>0.0000001</formula>
    </cfRule>
  </conditionalFormatting>
  <conditionalFormatting sqref="G23">
    <cfRule type="cellIs" priority="6543" dxfId="1" operator="equal" stopIfTrue="1">
      <formula>0</formula>
    </cfRule>
    <cfRule type="cellIs" priority="6544" dxfId="955" operator="greaterThan" stopIfTrue="1">
      <formula>0.0000001</formula>
    </cfRule>
  </conditionalFormatting>
  <conditionalFormatting sqref="G23">
    <cfRule type="cellIs" priority="6541" dxfId="1" operator="equal" stopIfTrue="1">
      <formula>0</formula>
    </cfRule>
    <cfRule type="cellIs" priority="6542" dxfId="955" operator="greaterThan" stopIfTrue="1">
      <formula>0.0000001</formula>
    </cfRule>
  </conditionalFormatting>
  <conditionalFormatting sqref="G23">
    <cfRule type="cellIs" priority="6539" dxfId="1" operator="equal" stopIfTrue="1">
      <formula>0</formula>
    </cfRule>
    <cfRule type="cellIs" priority="6540" dxfId="956" operator="greaterThan" stopIfTrue="1">
      <formula>0.0000001</formula>
    </cfRule>
  </conditionalFormatting>
  <conditionalFormatting sqref="G23">
    <cfRule type="cellIs" priority="6537" dxfId="1" operator="equal" stopIfTrue="1">
      <formula>0</formula>
    </cfRule>
    <cfRule type="cellIs" priority="6538" dxfId="956" operator="greaterThan" stopIfTrue="1">
      <formula>0.0000001</formula>
    </cfRule>
  </conditionalFormatting>
  <conditionalFormatting sqref="G23">
    <cfRule type="cellIs" priority="6535" dxfId="1" operator="equal" stopIfTrue="1">
      <formula>0</formula>
    </cfRule>
    <cfRule type="cellIs" priority="6536" dxfId="955" operator="greaterThan" stopIfTrue="1">
      <formula>0.0000001</formula>
    </cfRule>
  </conditionalFormatting>
  <conditionalFormatting sqref="G23">
    <cfRule type="cellIs" priority="6531" dxfId="1" operator="equal" stopIfTrue="1">
      <formula>0</formula>
    </cfRule>
    <cfRule type="cellIs" priority="6532" dxfId="956" operator="greaterThan" stopIfTrue="1">
      <formula>0.0000001</formula>
    </cfRule>
  </conditionalFormatting>
  <conditionalFormatting sqref="G25">
    <cfRule type="cellIs" priority="6529" dxfId="1" operator="equal" stopIfTrue="1">
      <formula>0</formula>
    </cfRule>
    <cfRule type="cellIs" priority="6530" dxfId="955" operator="greaterThan" stopIfTrue="1">
      <formula>0.0000001</formula>
    </cfRule>
  </conditionalFormatting>
  <conditionalFormatting sqref="G25">
    <cfRule type="cellIs" priority="6527" dxfId="1" operator="equal" stopIfTrue="1">
      <formula>0</formula>
    </cfRule>
    <cfRule type="cellIs" priority="6528" dxfId="955" operator="greaterThan" stopIfTrue="1">
      <formula>0.0000001</formula>
    </cfRule>
  </conditionalFormatting>
  <conditionalFormatting sqref="G25">
    <cfRule type="cellIs" priority="6525" dxfId="1" operator="equal" stopIfTrue="1">
      <formula>0</formula>
    </cfRule>
    <cfRule type="cellIs" priority="6526" dxfId="956" operator="greaterThan" stopIfTrue="1">
      <formula>0.0000001</formula>
    </cfRule>
  </conditionalFormatting>
  <conditionalFormatting sqref="G25">
    <cfRule type="cellIs" priority="6523" dxfId="1" operator="equal" stopIfTrue="1">
      <formula>0</formula>
    </cfRule>
    <cfRule type="cellIs" priority="6524" dxfId="956" operator="greaterThan" stopIfTrue="1">
      <formula>0.0000001</formula>
    </cfRule>
  </conditionalFormatting>
  <conditionalFormatting sqref="G25">
    <cfRule type="cellIs" priority="6521" dxfId="1" operator="equal" stopIfTrue="1">
      <formula>0</formula>
    </cfRule>
    <cfRule type="cellIs" priority="6522" dxfId="955" operator="greaterThan" stopIfTrue="1">
      <formula>0.0000001</formula>
    </cfRule>
  </conditionalFormatting>
  <conditionalFormatting sqref="G25">
    <cfRule type="cellIs" priority="6517" dxfId="1" operator="equal" stopIfTrue="1">
      <formula>0</formula>
    </cfRule>
    <cfRule type="cellIs" priority="6518" dxfId="956" operator="greaterThan" stopIfTrue="1">
      <formula>0.0000001</formula>
    </cfRule>
  </conditionalFormatting>
  <conditionalFormatting sqref="G27">
    <cfRule type="cellIs" priority="6515" dxfId="1" operator="equal" stopIfTrue="1">
      <formula>0</formula>
    </cfRule>
    <cfRule type="cellIs" priority="6516" dxfId="955" operator="greaterThan" stopIfTrue="1">
      <formula>0.0000001</formula>
    </cfRule>
  </conditionalFormatting>
  <conditionalFormatting sqref="G27">
    <cfRule type="cellIs" priority="6513" dxfId="1" operator="equal" stopIfTrue="1">
      <formula>0</formula>
    </cfRule>
    <cfRule type="cellIs" priority="6514" dxfId="955" operator="greaterThan" stopIfTrue="1">
      <formula>0.0000001</formula>
    </cfRule>
  </conditionalFormatting>
  <conditionalFormatting sqref="G27">
    <cfRule type="cellIs" priority="6511" dxfId="1" operator="equal" stopIfTrue="1">
      <formula>0</formula>
    </cfRule>
    <cfRule type="cellIs" priority="6512" dxfId="956" operator="greaterThan" stopIfTrue="1">
      <formula>0.0000001</formula>
    </cfRule>
  </conditionalFormatting>
  <conditionalFormatting sqref="G27">
    <cfRule type="cellIs" priority="6509" dxfId="1" operator="equal" stopIfTrue="1">
      <formula>0</formula>
    </cfRule>
    <cfRule type="cellIs" priority="6510" dxfId="956" operator="greaterThan" stopIfTrue="1">
      <formula>0.0000001</formula>
    </cfRule>
  </conditionalFormatting>
  <conditionalFormatting sqref="G27">
    <cfRule type="cellIs" priority="6507" dxfId="1" operator="equal" stopIfTrue="1">
      <formula>0</formula>
    </cfRule>
    <cfRule type="cellIs" priority="6508" dxfId="955" operator="greaterThan" stopIfTrue="1">
      <formula>0.0000001</formula>
    </cfRule>
  </conditionalFormatting>
  <conditionalFormatting sqref="G27">
    <cfRule type="cellIs" priority="6503" dxfId="1" operator="equal" stopIfTrue="1">
      <formula>0</formula>
    </cfRule>
    <cfRule type="cellIs" priority="6504" dxfId="956" operator="greaterThan" stopIfTrue="1">
      <formula>0.0000001</formula>
    </cfRule>
  </conditionalFormatting>
  <conditionalFormatting sqref="G17">
    <cfRule type="cellIs" priority="6473" dxfId="1" operator="equal" stopIfTrue="1">
      <formula>0</formula>
    </cfRule>
    <cfRule type="cellIs" priority="6474" dxfId="955" operator="greaterThan" stopIfTrue="1">
      <formula>0.0000001</formula>
    </cfRule>
  </conditionalFormatting>
  <conditionalFormatting sqref="G17">
    <cfRule type="cellIs" priority="6471" dxfId="1" operator="equal" stopIfTrue="1">
      <formula>0</formula>
    </cfRule>
    <cfRule type="cellIs" priority="6472" dxfId="955" operator="greaterThan" stopIfTrue="1">
      <formula>0.0000001</formula>
    </cfRule>
  </conditionalFormatting>
  <conditionalFormatting sqref="G17">
    <cfRule type="cellIs" priority="6469" dxfId="1" operator="equal" stopIfTrue="1">
      <formula>0</formula>
    </cfRule>
    <cfRule type="cellIs" priority="6470" dxfId="956" operator="greaterThan" stopIfTrue="1">
      <formula>0.0000001</formula>
    </cfRule>
  </conditionalFormatting>
  <conditionalFormatting sqref="G17">
    <cfRule type="cellIs" priority="6467" dxfId="1" operator="equal" stopIfTrue="1">
      <formula>0</formula>
    </cfRule>
    <cfRule type="cellIs" priority="6468" dxfId="956" operator="greaterThan" stopIfTrue="1">
      <formula>0.0000001</formula>
    </cfRule>
  </conditionalFormatting>
  <conditionalFormatting sqref="G23">
    <cfRule type="cellIs" priority="6459" dxfId="1" operator="equal" stopIfTrue="1">
      <formula>0</formula>
    </cfRule>
    <cfRule type="cellIs" priority="6460" dxfId="955" operator="greaterThan" stopIfTrue="1">
      <formula>0.0000001</formula>
    </cfRule>
  </conditionalFormatting>
  <conditionalFormatting sqref="G25">
    <cfRule type="cellIs" priority="6445" dxfId="1" operator="equal" stopIfTrue="1">
      <formula>0</formula>
    </cfRule>
    <cfRule type="cellIs" priority="6446" dxfId="955" operator="greaterThan" stopIfTrue="1">
      <formula>0.0000001</formula>
    </cfRule>
  </conditionalFormatting>
  <conditionalFormatting sqref="G27">
    <cfRule type="cellIs" priority="6431" dxfId="1" operator="equal" stopIfTrue="1">
      <formula>0</formula>
    </cfRule>
    <cfRule type="cellIs" priority="6432" dxfId="955" operator="greaterThan" stopIfTrue="1">
      <formula>0.0000001</formula>
    </cfRule>
  </conditionalFormatting>
  <conditionalFormatting sqref="G17 G23 G25 G27">
    <cfRule type="cellIs" priority="6559" dxfId="1" operator="equal" stopIfTrue="1">
      <formula>0</formula>
    </cfRule>
    <cfRule type="cellIs" priority="6560" dxfId="954" operator="greaterThan" stopIfTrue="1">
      <formula>0.0000001</formula>
    </cfRule>
  </conditionalFormatting>
  <conditionalFormatting sqref="H17 H23 H25 H27">
    <cfRule type="cellIs" priority="6177" dxfId="1" operator="equal" stopIfTrue="1">
      <formula>0</formula>
    </cfRule>
    <cfRule type="cellIs" priority="6178" dxfId="954" operator="greaterThan" stopIfTrue="1">
      <formula>0.0000001</formula>
    </cfRule>
  </conditionalFormatting>
  <conditionalFormatting sqref="H17">
    <cfRule type="cellIs" priority="6175" dxfId="1" operator="equal" stopIfTrue="1">
      <formula>0</formula>
    </cfRule>
    <cfRule type="cellIs" priority="6176" dxfId="955" operator="greaterThan" stopIfTrue="1">
      <formula>0.0000001</formula>
    </cfRule>
  </conditionalFormatting>
  <conditionalFormatting sqref="H17">
    <cfRule type="cellIs" priority="6165" dxfId="1" operator="equal" stopIfTrue="1">
      <formula>0</formula>
    </cfRule>
    <cfRule type="cellIs" priority="6166" dxfId="956" operator="greaterThan" stopIfTrue="1">
      <formula>0.0000001</formula>
    </cfRule>
  </conditionalFormatting>
  <conditionalFormatting sqref="H23">
    <cfRule type="cellIs" priority="6161" dxfId="1" operator="equal" stopIfTrue="1">
      <formula>0</formula>
    </cfRule>
    <cfRule type="cellIs" priority="6162" dxfId="955" operator="greaterThan" stopIfTrue="1">
      <formula>0.0000001</formula>
    </cfRule>
  </conditionalFormatting>
  <conditionalFormatting sqref="H23">
    <cfRule type="cellIs" priority="6151" dxfId="1" operator="equal" stopIfTrue="1">
      <formula>0</formula>
    </cfRule>
    <cfRule type="cellIs" priority="6152" dxfId="956" operator="greaterThan" stopIfTrue="1">
      <formula>0.0000001</formula>
    </cfRule>
  </conditionalFormatting>
  <conditionalFormatting sqref="H25">
    <cfRule type="cellIs" priority="6147" dxfId="1" operator="equal" stopIfTrue="1">
      <formula>0</formula>
    </cfRule>
    <cfRule type="cellIs" priority="6148" dxfId="955" operator="greaterThan" stopIfTrue="1">
      <formula>0.0000001</formula>
    </cfRule>
  </conditionalFormatting>
  <conditionalFormatting sqref="H25">
    <cfRule type="cellIs" priority="6137" dxfId="1" operator="equal" stopIfTrue="1">
      <formula>0</formula>
    </cfRule>
    <cfRule type="cellIs" priority="6138" dxfId="956" operator="greaterThan" stopIfTrue="1">
      <formula>0.0000001</formula>
    </cfRule>
  </conditionalFormatting>
  <conditionalFormatting sqref="H27">
    <cfRule type="cellIs" priority="6133" dxfId="1" operator="equal" stopIfTrue="1">
      <formula>0</formula>
    </cfRule>
    <cfRule type="cellIs" priority="6134" dxfId="955" operator="greaterThan" stopIfTrue="1">
      <formula>0.0000001</formula>
    </cfRule>
  </conditionalFormatting>
  <conditionalFormatting sqref="H27">
    <cfRule type="cellIs" priority="6123" dxfId="1" operator="equal" stopIfTrue="1">
      <formula>0</formula>
    </cfRule>
    <cfRule type="cellIs" priority="6124" dxfId="956" operator="greaterThan" stopIfTrue="1">
      <formula>0.0000001</formula>
    </cfRule>
  </conditionalFormatting>
  <conditionalFormatting sqref="H17">
    <cfRule type="cellIs" priority="6091" dxfId="1" operator="equal" stopIfTrue="1">
      <formula>0</formula>
    </cfRule>
    <cfRule type="cellIs" priority="6092" dxfId="955" operator="greaterThan" stopIfTrue="1">
      <formula>0.0000001</formula>
    </cfRule>
  </conditionalFormatting>
  <conditionalFormatting sqref="H17">
    <cfRule type="cellIs" priority="6083" dxfId="1" operator="equal" stopIfTrue="1">
      <formula>0</formula>
    </cfRule>
    <cfRule type="cellIs" priority="6084" dxfId="955" operator="greaterThan" stopIfTrue="1">
      <formula>0.0000001</formula>
    </cfRule>
  </conditionalFormatting>
  <conditionalFormatting sqref="H17">
    <cfRule type="cellIs" priority="6081" dxfId="1" operator="equal" stopIfTrue="1">
      <formula>0</formula>
    </cfRule>
    <cfRule type="cellIs" priority="6082" dxfId="956" operator="greaterThan" stopIfTrue="1">
      <formula>0.0000001</formula>
    </cfRule>
  </conditionalFormatting>
  <conditionalFormatting sqref="H17">
    <cfRule type="cellIs" priority="6079" dxfId="1" operator="equal" stopIfTrue="1">
      <formula>0</formula>
    </cfRule>
    <cfRule type="cellIs" priority="6080" dxfId="956" operator="greaterThan" stopIfTrue="1">
      <formula>0.0000001</formula>
    </cfRule>
  </conditionalFormatting>
  <conditionalFormatting sqref="H23">
    <cfRule type="cellIs" priority="6077" dxfId="1" operator="equal" stopIfTrue="1">
      <formula>0</formula>
    </cfRule>
    <cfRule type="cellIs" priority="6078" dxfId="955" operator="greaterThan" stopIfTrue="1">
      <formula>0.0000001</formula>
    </cfRule>
  </conditionalFormatting>
  <conditionalFormatting sqref="H23">
    <cfRule type="cellIs" priority="6075" dxfId="1" operator="equal" stopIfTrue="1">
      <formula>0</formula>
    </cfRule>
    <cfRule type="cellIs" priority="6076" dxfId="955" operator="greaterThan" stopIfTrue="1">
      <formula>0.0000001</formula>
    </cfRule>
  </conditionalFormatting>
  <conditionalFormatting sqref="H23">
    <cfRule type="cellIs" priority="6073" dxfId="1" operator="equal" stopIfTrue="1">
      <formula>0</formula>
    </cfRule>
    <cfRule type="cellIs" priority="6074" dxfId="956" operator="greaterThan" stopIfTrue="1">
      <formula>0.0000001</formula>
    </cfRule>
  </conditionalFormatting>
  <conditionalFormatting sqref="H23">
    <cfRule type="cellIs" priority="6071" dxfId="1" operator="equal" stopIfTrue="1">
      <formula>0</formula>
    </cfRule>
    <cfRule type="cellIs" priority="6072" dxfId="956" operator="greaterThan" stopIfTrue="1">
      <formula>0.0000001</formula>
    </cfRule>
  </conditionalFormatting>
  <conditionalFormatting sqref="H23">
    <cfRule type="cellIs" priority="6069" dxfId="1" operator="equal" stopIfTrue="1">
      <formula>0</formula>
    </cfRule>
    <cfRule type="cellIs" priority="6070" dxfId="955" operator="greaterThan" stopIfTrue="1">
      <formula>0.0000001</formula>
    </cfRule>
  </conditionalFormatting>
  <conditionalFormatting sqref="H23">
    <cfRule type="cellIs" priority="6067" dxfId="1" operator="equal" stopIfTrue="1">
      <formula>0</formula>
    </cfRule>
    <cfRule type="cellIs" priority="6068" dxfId="956" operator="greaterThan" stopIfTrue="1">
      <formula>0.0000001</formula>
    </cfRule>
  </conditionalFormatting>
  <conditionalFormatting sqref="H23">
    <cfRule type="cellIs" priority="6065" dxfId="1" operator="equal" stopIfTrue="1">
      <formula>0</formula>
    </cfRule>
    <cfRule type="cellIs" priority="6066" dxfId="956" operator="greaterThan" stopIfTrue="1">
      <formula>0.0000001</formula>
    </cfRule>
  </conditionalFormatting>
  <conditionalFormatting sqref="H25">
    <cfRule type="cellIs" priority="6063" dxfId="1" operator="equal" stopIfTrue="1">
      <formula>0</formula>
    </cfRule>
    <cfRule type="cellIs" priority="6064" dxfId="955" operator="greaterThan" stopIfTrue="1">
      <formula>0.0000001</formula>
    </cfRule>
  </conditionalFormatting>
  <conditionalFormatting sqref="H25">
    <cfRule type="cellIs" priority="6061" dxfId="1" operator="equal" stopIfTrue="1">
      <formula>0</formula>
    </cfRule>
    <cfRule type="cellIs" priority="6062" dxfId="955" operator="greaterThan" stopIfTrue="1">
      <formula>0.0000001</formula>
    </cfRule>
  </conditionalFormatting>
  <conditionalFormatting sqref="H25">
    <cfRule type="cellIs" priority="6059" dxfId="1" operator="equal" stopIfTrue="1">
      <formula>0</formula>
    </cfRule>
    <cfRule type="cellIs" priority="6060" dxfId="956" operator="greaterThan" stopIfTrue="1">
      <formula>0.0000001</formula>
    </cfRule>
  </conditionalFormatting>
  <conditionalFormatting sqref="H25">
    <cfRule type="cellIs" priority="6057" dxfId="1" operator="equal" stopIfTrue="1">
      <formula>0</formula>
    </cfRule>
    <cfRule type="cellIs" priority="6058" dxfId="956" operator="greaterThan" stopIfTrue="1">
      <formula>0.0000001</formula>
    </cfRule>
  </conditionalFormatting>
  <conditionalFormatting sqref="H25">
    <cfRule type="cellIs" priority="6055" dxfId="1" operator="equal" stopIfTrue="1">
      <formula>0</formula>
    </cfRule>
    <cfRule type="cellIs" priority="6056" dxfId="955" operator="greaterThan" stopIfTrue="1">
      <formula>0.0000001</formula>
    </cfRule>
  </conditionalFormatting>
  <conditionalFormatting sqref="H25">
    <cfRule type="cellIs" priority="6053" dxfId="1" operator="equal" stopIfTrue="1">
      <formula>0</formula>
    </cfRule>
    <cfRule type="cellIs" priority="6054" dxfId="956" operator="greaterThan" stopIfTrue="1">
      <formula>0.0000001</formula>
    </cfRule>
  </conditionalFormatting>
  <conditionalFormatting sqref="H25">
    <cfRule type="cellIs" priority="6051" dxfId="1" operator="equal" stopIfTrue="1">
      <formula>0</formula>
    </cfRule>
    <cfRule type="cellIs" priority="6052" dxfId="956" operator="greaterThan" stopIfTrue="1">
      <formula>0.0000001</formula>
    </cfRule>
  </conditionalFormatting>
  <conditionalFormatting sqref="H27">
    <cfRule type="cellIs" priority="6049" dxfId="1" operator="equal" stopIfTrue="1">
      <formula>0</formula>
    </cfRule>
    <cfRule type="cellIs" priority="6050" dxfId="955" operator="greaterThan" stopIfTrue="1">
      <formula>0.0000001</formula>
    </cfRule>
  </conditionalFormatting>
  <conditionalFormatting sqref="H27">
    <cfRule type="cellIs" priority="6047" dxfId="1" operator="equal" stopIfTrue="1">
      <formula>0</formula>
    </cfRule>
    <cfRule type="cellIs" priority="6048" dxfId="955" operator="greaterThan" stopIfTrue="1">
      <formula>0.0000001</formula>
    </cfRule>
  </conditionalFormatting>
  <conditionalFormatting sqref="H27">
    <cfRule type="cellIs" priority="6045" dxfId="1" operator="equal" stopIfTrue="1">
      <formula>0</formula>
    </cfRule>
    <cfRule type="cellIs" priority="6046" dxfId="956" operator="greaterThan" stopIfTrue="1">
      <formula>0.0000001</formula>
    </cfRule>
  </conditionalFormatting>
  <conditionalFormatting sqref="H27">
    <cfRule type="cellIs" priority="6043" dxfId="1" operator="equal" stopIfTrue="1">
      <formula>0</formula>
    </cfRule>
    <cfRule type="cellIs" priority="6044" dxfId="956" operator="greaterThan" stopIfTrue="1">
      <formula>0.0000001</formula>
    </cfRule>
  </conditionalFormatting>
  <conditionalFormatting sqref="H27">
    <cfRule type="cellIs" priority="6041" dxfId="1" operator="equal" stopIfTrue="1">
      <formula>0</formula>
    </cfRule>
    <cfRule type="cellIs" priority="6042" dxfId="955" operator="greaterThan" stopIfTrue="1">
      <formula>0.0000001</formula>
    </cfRule>
  </conditionalFormatting>
  <conditionalFormatting sqref="H27">
    <cfRule type="cellIs" priority="6039" dxfId="1" operator="equal" stopIfTrue="1">
      <formula>0</formula>
    </cfRule>
    <cfRule type="cellIs" priority="6040" dxfId="956" operator="greaterThan" stopIfTrue="1">
      <formula>0.0000001</formula>
    </cfRule>
  </conditionalFormatting>
  <conditionalFormatting sqref="H27">
    <cfRule type="cellIs" priority="6037" dxfId="1" operator="equal" stopIfTrue="1">
      <formula>0</formula>
    </cfRule>
    <cfRule type="cellIs" priority="6038" dxfId="956" operator="greaterThan" stopIfTrue="1">
      <formula>0.0000001</formula>
    </cfRule>
  </conditionalFormatting>
  <conditionalFormatting sqref="I17 I23 I25 I27">
    <cfRule type="cellIs" priority="5795" dxfId="1" operator="equal" stopIfTrue="1">
      <formula>0</formula>
    </cfRule>
    <cfRule type="cellIs" priority="5796" dxfId="954" operator="greaterThan" stopIfTrue="1">
      <formula>0.0000001</formula>
    </cfRule>
  </conditionalFormatting>
  <conditionalFormatting sqref="I17">
    <cfRule type="cellIs" priority="5793" dxfId="1" operator="equal" stopIfTrue="1">
      <formula>0</formula>
    </cfRule>
    <cfRule type="cellIs" priority="5794" dxfId="955" operator="greaterThan" stopIfTrue="1">
      <formula>0.0000001</formula>
    </cfRule>
  </conditionalFormatting>
  <conditionalFormatting sqref="I17">
    <cfRule type="cellIs" priority="5791" dxfId="1" operator="equal" stopIfTrue="1">
      <formula>0</formula>
    </cfRule>
    <cfRule type="cellIs" priority="5792" dxfId="955" operator="greaterThan" stopIfTrue="1">
      <formula>0.0000001</formula>
    </cfRule>
  </conditionalFormatting>
  <conditionalFormatting sqref="I17">
    <cfRule type="cellIs" priority="5789" dxfId="1" operator="equal" stopIfTrue="1">
      <formula>0</formula>
    </cfRule>
    <cfRule type="cellIs" priority="5790" dxfId="956" operator="greaterThan" stopIfTrue="1">
      <formula>0.0000001</formula>
    </cfRule>
  </conditionalFormatting>
  <conditionalFormatting sqref="I17">
    <cfRule type="cellIs" priority="5787" dxfId="1" operator="equal" stopIfTrue="1">
      <formula>0</formula>
    </cfRule>
    <cfRule type="cellIs" priority="5788" dxfId="956" operator="greaterThan" stopIfTrue="1">
      <formula>0.0000001</formula>
    </cfRule>
  </conditionalFormatting>
  <conditionalFormatting sqref="I17">
    <cfRule type="cellIs" priority="5785" dxfId="1" operator="equal" stopIfTrue="1">
      <formula>0</formula>
    </cfRule>
    <cfRule type="cellIs" priority="5786" dxfId="955" operator="greaterThan" stopIfTrue="1">
      <formula>0.0000001</formula>
    </cfRule>
  </conditionalFormatting>
  <conditionalFormatting sqref="I17">
    <cfRule type="cellIs" priority="5783" dxfId="1" operator="equal" stopIfTrue="1">
      <formula>0</formula>
    </cfRule>
    <cfRule type="cellIs" priority="5784" dxfId="956" operator="greaterThan" stopIfTrue="1">
      <formula>0.0000001</formula>
    </cfRule>
  </conditionalFormatting>
  <conditionalFormatting sqref="I17">
    <cfRule type="cellIs" priority="5781" dxfId="1" operator="equal" stopIfTrue="1">
      <formula>0</formula>
    </cfRule>
    <cfRule type="cellIs" priority="5782" dxfId="956" operator="greaterThan" stopIfTrue="1">
      <formula>0.0000001</formula>
    </cfRule>
  </conditionalFormatting>
  <conditionalFormatting sqref="I23">
    <cfRule type="cellIs" priority="5779" dxfId="1" operator="equal" stopIfTrue="1">
      <formula>0</formula>
    </cfRule>
    <cfRule type="cellIs" priority="5780" dxfId="955" operator="greaterThan" stopIfTrue="1">
      <formula>0.0000001</formula>
    </cfRule>
  </conditionalFormatting>
  <conditionalFormatting sqref="I23">
    <cfRule type="cellIs" priority="5777" dxfId="1" operator="equal" stopIfTrue="1">
      <formula>0</formula>
    </cfRule>
    <cfRule type="cellIs" priority="5778" dxfId="955" operator="greaterThan" stopIfTrue="1">
      <formula>0.0000001</formula>
    </cfRule>
  </conditionalFormatting>
  <conditionalFormatting sqref="I23">
    <cfRule type="cellIs" priority="5775" dxfId="1" operator="equal" stopIfTrue="1">
      <formula>0</formula>
    </cfRule>
    <cfRule type="cellIs" priority="5776" dxfId="956" operator="greaterThan" stopIfTrue="1">
      <formula>0.0000001</formula>
    </cfRule>
  </conditionalFormatting>
  <conditionalFormatting sqref="I23">
    <cfRule type="cellIs" priority="5773" dxfId="1" operator="equal" stopIfTrue="1">
      <formula>0</formula>
    </cfRule>
    <cfRule type="cellIs" priority="5774" dxfId="956" operator="greaterThan" stopIfTrue="1">
      <formula>0.0000001</formula>
    </cfRule>
  </conditionalFormatting>
  <conditionalFormatting sqref="I23">
    <cfRule type="cellIs" priority="5771" dxfId="1" operator="equal" stopIfTrue="1">
      <formula>0</formula>
    </cfRule>
    <cfRule type="cellIs" priority="5772" dxfId="955" operator="greaterThan" stopIfTrue="1">
      <formula>0.0000001</formula>
    </cfRule>
  </conditionalFormatting>
  <conditionalFormatting sqref="I23">
    <cfRule type="cellIs" priority="5769" dxfId="1" operator="equal" stopIfTrue="1">
      <formula>0</formula>
    </cfRule>
    <cfRule type="cellIs" priority="5770" dxfId="956" operator="greaterThan" stopIfTrue="1">
      <formula>0.0000001</formula>
    </cfRule>
  </conditionalFormatting>
  <conditionalFormatting sqref="I23">
    <cfRule type="cellIs" priority="5767" dxfId="1" operator="equal" stopIfTrue="1">
      <formula>0</formula>
    </cfRule>
    <cfRule type="cellIs" priority="5768" dxfId="956" operator="greaterThan" stopIfTrue="1">
      <formula>0.0000001</formula>
    </cfRule>
  </conditionalFormatting>
  <conditionalFormatting sqref="I25">
    <cfRule type="cellIs" priority="5765" dxfId="1" operator="equal" stopIfTrue="1">
      <formula>0</formula>
    </cfRule>
    <cfRule type="cellIs" priority="5766" dxfId="955" operator="greaterThan" stopIfTrue="1">
      <formula>0.0000001</formula>
    </cfRule>
  </conditionalFormatting>
  <conditionalFormatting sqref="I25">
    <cfRule type="cellIs" priority="5763" dxfId="1" operator="equal" stopIfTrue="1">
      <formula>0</formula>
    </cfRule>
    <cfRule type="cellIs" priority="5764" dxfId="955" operator="greaterThan" stopIfTrue="1">
      <formula>0.0000001</formula>
    </cfRule>
  </conditionalFormatting>
  <conditionalFormatting sqref="I25">
    <cfRule type="cellIs" priority="5761" dxfId="1" operator="equal" stopIfTrue="1">
      <formula>0</formula>
    </cfRule>
    <cfRule type="cellIs" priority="5762" dxfId="956" operator="greaterThan" stopIfTrue="1">
      <formula>0.0000001</formula>
    </cfRule>
  </conditionalFormatting>
  <conditionalFormatting sqref="I25">
    <cfRule type="cellIs" priority="5759" dxfId="1" operator="equal" stopIfTrue="1">
      <formula>0</formula>
    </cfRule>
    <cfRule type="cellIs" priority="5760" dxfId="956" operator="greaterThan" stopIfTrue="1">
      <formula>0.0000001</formula>
    </cfRule>
  </conditionalFormatting>
  <conditionalFormatting sqref="I25">
    <cfRule type="cellIs" priority="5757" dxfId="1" operator="equal" stopIfTrue="1">
      <formula>0</formula>
    </cfRule>
    <cfRule type="cellIs" priority="5758" dxfId="955" operator="greaterThan" stopIfTrue="1">
      <formula>0.0000001</formula>
    </cfRule>
  </conditionalFormatting>
  <conditionalFormatting sqref="I25">
    <cfRule type="cellIs" priority="5755" dxfId="1" operator="equal" stopIfTrue="1">
      <formula>0</formula>
    </cfRule>
    <cfRule type="cellIs" priority="5756" dxfId="956" operator="greaterThan" stopIfTrue="1">
      <formula>0.0000001</formula>
    </cfRule>
  </conditionalFormatting>
  <conditionalFormatting sqref="I25">
    <cfRule type="cellIs" priority="5753" dxfId="1" operator="equal" stopIfTrue="1">
      <formula>0</formula>
    </cfRule>
    <cfRule type="cellIs" priority="5754" dxfId="956" operator="greaterThan" stopIfTrue="1">
      <formula>0.0000001</formula>
    </cfRule>
  </conditionalFormatting>
  <conditionalFormatting sqref="I27">
    <cfRule type="cellIs" priority="5751" dxfId="1" operator="equal" stopIfTrue="1">
      <formula>0</formula>
    </cfRule>
    <cfRule type="cellIs" priority="5752" dxfId="955" operator="greaterThan" stopIfTrue="1">
      <formula>0.0000001</formula>
    </cfRule>
  </conditionalFormatting>
  <conditionalFormatting sqref="I27">
    <cfRule type="cellIs" priority="5749" dxfId="1" operator="equal" stopIfTrue="1">
      <formula>0</formula>
    </cfRule>
    <cfRule type="cellIs" priority="5750" dxfId="955" operator="greaterThan" stopIfTrue="1">
      <formula>0.0000001</formula>
    </cfRule>
  </conditionalFormatting>
  <conditionalFormatting sqref="I27">
    <cfRule type="cellIs" priority="5747" dxfId="1" operator="equal" stopIfTrue="1">
      <formula>0</formula>
    </cfRule>
    <cfRule type="cellIs" priority="5748" dxfId="956" operator="greaterThan" stopIfTrue="1">
      <formula>0.0000001</formula>
    </cfRule>
  </conditionalFormatting>
  <conditionalFormatting sqref="I27">
    <cfRule type="cellIs" priority="5745" dxfId="1" operator="equal" stopIfTrue="1">
      <formula>0</formula>
    </cfRule>
    <cfRule type="cellIs" priority="5746" dxfId="956" operator="greaterThan" stopIfTrue="1">
      <formula>0.0000001</formula>
    </cfRule>
  </conditionalFormatting>
  <conditionalFormatting sqref="I27">
    <cfRule type="cellIs" priority="5743" dxfId="1" operator="equal" stopIfTrue="1">
      <formula>0</formula>
    </cfRule>
    <cfRule type="cellIs" priority="5744" dxfId="955" operator="greaterThan" stopIfTrue="1">
      <formula>0.0000001</formula>
    </cfRule>
  </conditionalFormatting>
  <conditionalFormatting sqref="I27">
    <cfRule type="cellIs" priority="5741" dxfId="1" operator="equal" stopIfTrue="1">
      <formula>0</formula>
    </cfRule>
    <cfRule type="cellIs" priority="5742" dxfId="956" operator="greaterThan" stopIfTrue="1">
      <formula>0.0000001</formula>
    </cfRule>
  </conditionalFormatting>
  <conditionalFormatting sqref="I27">
    <cfRule type="cellIs" priority="5739" dxfId="1" operator="equal" stopIfTrue="1">
      <formula>0</formula>
    </cfRule>
    <cfRule type="cellIs" priority="5740" dxfId="956" operator="greaterThan" stopIfTrue="1">
      <formula>0.0000001</formula>
    </cfRule>
  </conditionalFormatting>
  <conditionalFormatting sqref="I17">
    <cfRule type="cellIs" priority="5709" dxfId="1" operator="equal" stopIfTrue="1">
      <formula>0</formula>
    </cfRule>
    <cfRule type="cellIs" priority="5710" dxfId="955" operator="greaterThan" stopIfTrue="1">
      <formula>0.0000001</formula>
    </cfRule>
  </conditionalFormatting>
  <conditionalFormatting sqref="I17">
    <cfRule type="cellIs" priority="5707" dxfId="1" operator="equal" stopIfTrue="1">
      <formula>0</formula>
    </cfRule>
    <cfRule type="cellIs" priority="5708" dxfId="955" operator="greaterThan" stopIfTrue="1">
      <formula>0.0000001</formula>
    </cfRule>
  </conditionalFormatting>
  <conditionalFormatting sqref="I17">
    <cfRule type="cellIs" priority="5705" dxfId="1" operator="equal" stopIfTrue="1">
      <formula>0</formula>
    </cfRule>
    <cfRule type="cellIs" priority="5706" dxfId="956" operator="greaterThan" stopIfTrue="1">
      <formula>0.0000001</formula>
    </cfRule>
  </conditionalFormatting>
  <conditionalFormatting sqref="I17">
    <cfRule type="cellIs" priority="5703" dxfId="1" operator="equal" stopIfTrue="1">
      <formula>0</formula>
    </cfRule>
    <cfRule type="cellIs" priority="5704" dxfId="956" operator="greaterThan" stopIfTrue="1">
      <formula>0.0000001</formula>
    </cfRule>
  </conditionalFormatting>
  <conditionalFormatting sqref="I17">
    <cfRule type="cellIs" priority="5701" dxfId="1" operator="equal" stopIfTrue="1">
      <formula>0</formula>
    </cfRule>
    <cfRule type="cellIs" priority="5702" dxfId="955" operator="greaterThan" stopIfTrue="1">
      <formula>0.0000001</formula>
    </cfRule>
  </conditionalFormatting>
  <conditionalFormatting sqref="I17">
    <cfRule type="cellIs" priority="5699" dxfId="1" operator="equal" stopIfTrue="1">
      <formula>0</formula>
    </cfRule>
    <cfRule type="cellIs" priority="5700" dxfId="956" operator="greaterThan" stopIfTrue="1">
      <formula>0.0000001</formula>
    </cfRule>
  </conditionalFormatting>
  <conditionalFormatting sqref="I17">
    <cfRule type="cellIs" priority="5697" dxfId="1" operator="equal" stopIfTrue="1">
      <formula>0</formula>
    </cfRule>
    <cfRule type="cellIs" priority="5698" dxfId="956" operator="greaterThan" stopIfTrue="1">
      <formula>0.0000001</formula>
    </cfRule>
  </conditionalFormatting>
  <conditionalFormatting sqref="I23">
    <cfRule type="cellIs" priority="5695" dxfId="1" operator="equal" stopIfTrue="1">
      <formula>0</formula>
    </cfRule>
    <cfRule type="cellIs" priority="5696" dxfId="955" operator="greaterThan" stopIfTrue="1">
      <formula>0.0000001</formula>
    </cfRule>
  </conditionalFormatting>
  <conditionalFormatting sqref="I23">
    <cfRule type="cellIs" priority="5693" dxfId="1" operator="equal" stopIfTrue="1">
      <formula>0</formula>
    </cfRule>
    <cfRule type="cellIs" priority="5694" dxfId="955" operator="greaterThan" stopIfTrue="1">
      <formula>0.0000001</formula>
    </cfRule>
  </conditionalFormatting>
  <conditionalFormatting sqref="I23">
    <cfRule type="cellIs" priority="5691" dxfId="1" operator="equal" stopIfTrue="1">
      <formula>0</formula>
    </cfRule>
    <cfRule type="cellIs" priority="5692" dxfId="956" operator="greaterThan" stopIfTrue="1">
      <formula>0.0000001</formula>
    </cfRule>
  </conditionalFormatting>
  <conditionalFormatting sqref="I23">
    <cfRule type="cellIs" priority="5689" dxfId="1" operator="equal" stopIfTrue="1">
      <formula>0</formula>
    </cfRule>
    <cfRule type="cellIs" priority="5690" dxfId="956" operator="greaterThan" stopIfTrue="1">
      <formula>0.0000001</formula>
    </cfRule>
  </conditionalFormatting>
  <conditionalFormatting sqref="I23">
    <cfRule type="cellIs" priority="5687" dxfId="1" operator="equal" stopIfTrue="1">
      <formula>0</formula>
    </cfRule>
    <cfRule type="cellIs" priority="5688" dxfId="955" operator="greaterThan" stopIfTrue="1">
      <formula>0.0000001</formula>
    </cfRule>
  </conditionalFormatting>
  <conditionalFormatting sqref="I23">
    <cfRule type="cellIs" priority="5685" dxfId="1" operator="equal" stopIfTrue="1">
      <formula>0</formula>
    </cfRule>
    <cfRule type="cellIs" priority="5686" dxfId="956" operator="greaterThan" stopIfTrue="1">
      <formula>0.0000001</formula>
    </cfRule>
  </conditionalFormatting>
  <conditionalFormatting sqref="I23">
    <cfRule type="cellIs" priority="5683" dxfId="1" operator="equal" stopIfTrue="1">
      <formula>0</formula>
    </cfRule>
    <cfRule type="cellIs" priority="5684" dxfId="956" operator="greaterThan" stopIfTrue="1">
      <formula>0.0000001</formula>
    </cfRule>
  </conditionalFormatting>
  <conditionalFormatting sqref="I25">
    <cfRule type="cellIs" priority="5681" dxfId="1" operator="equal" stopIfTrue="1">
      <formula>0</formula>
    </cfRule>
    <cfRule type="cellIs" priority="5682" dxfId="955" operator="greaterThan" stopIfTrue="1">
      <formula>0.0000001</formula>
    </cfRule>
  </conditionalFormatting>
  <conditionalFormatting sqref="I25">
    <cfRule type="cellIs" priority="5679" dxfId="1" operator="equal" stopIfTrue="1">
      <formula>0</formula>
    </cfRule>
    <cfRule type="cellIs" priority="5680" dxfId="955" operator="greaterThan" stopIfTrue="1">
      <formula>0.0000001</formula>
    </cfRule>
  </conditionalFormatting>
  <conditionalFormatting sqref="I25">
    <cfRule type="cellIs" priority="5677" dxfId="1" operator="equal" stopIfTrue="1">
      <formula>0</formula>
    </cfRule>
    <cfRule type="cellIs" priority="5678" dxfId="956" operator="greaterThan" stopIfTrue="1">
      <formula>0.0000001</formula>
    </cfRule>
  </conditionalFormatting>
  <conditionalFormatting sqref="I25">
    <cfRule type="cellIs" priority="5675" dxfId="1" operator="equal" stopIfTrue="1">
      <formula>0</formula>
    </cfRule>
    <cfRule type="cellIs" priority="5676" dxfId="956" operator="greaterThan" stopIfTrue="1">
      <formula>0.0000001</formula>
    </cfRule>
  </conditionalFormatting>
  <conditionalFormatting sqref="I25">
    <cfRule type="cellIs" priority="5673" dxfId="1" operator="equal" stopIfTrue="1">
      <formula>0</formula>
    </cfRule>
    <cfRule type="cellIs" priority="5674" dxfId="955" operator="greaterThan" stopIfTrue="1">
      <formula>0.0000001</formula>
    </cfRule>
  </conditionalFormatting>
  <conditionalFormatting sqref="I25">
    <cfRule type="cellIs" priority="5671" dxfId="1" operator="equal" stopIfTrue="1">
      <formula>0</formula>
    </cfRule>
    <cfRule type="cellIs" priority="5672" dxfId="956" operator="greaterThan" stopIfTrue="1">
      <formula>0.0000001</formula>
    </cfRule>
  </conditionalFormatting>
  <conditionalFormatting sqref="I25">
    <cfRule type="cellIs" priority="5669" dxfId="1" operator="equal" stopIfTrue="1">
      <formula>0</formula>
    </cfRule>
    <cfRule type="cellIs" priority="5670" dxfId="956" operator="greaterThan" stopIfTrue="1">
      <formula>0.0000001</formula>
    </cfRule>
  </conditionalFormatting>
  <conditionalFormatting sqref="I27">
    <cfRule type="cellIs" priority="5667" dxfId="1" operator="equal" stopIfTrue="1">
      <formula>0</formula>
    </cfRule>
    <cfRule type="cellIs" priority="5668" dxfId="955" operator="greaterThan" stopIfTrue="1">
      <formula>0.0000001</formula>
    </cfRule>
  </conditionalFormatting>
  <conditionalFormatting sqref="I27">
    <cfRule type="cellIs" priority="5665" dxfId="1" operator="equal" stopIfTrue="1">
      <formula>0</formula>
    </cfRule>
    <cfRule type="cellIs" priority="5666" dxfId="955" operator="greaterThan" stopIfTrue="1">
      <formula>0.0000001</formula>
    </cfRule>
  </conditionalFormatting>
  <conditionalFormatting sqref="I27">
    <cfRule type="cellIs" priority="5663" dxfId="1" operator="equal" stopIfTrue="1">
      <formula>0</formula>
    </cfRule>
    <cfRule type="cellIs" priority="5664" dxfId="956" operator="greaterThan" stopIfTrue="1">
      <formula>0.0000001</formula>
    </cfRule>
  </conditionalFormatting>
  <conditionalFormatting sqref="I27">
    <cfRule type="cellIs" priority="5661" dxfId="1" operator="equal" stopIfTrue="1">
      <formula>0</formula>
    </cfRule>
    <cfRule type="cellIs" priority="5662" dxfId="956" operator="greaterThan" stopIfTrue="1">
      <formula>0.0000001</formula>
    </cfRule>
  </conditionalFormatting>
  <conditionalFormatting sqref="I27">
    <cfRule type="cellIs" priority="5659" dxfId="1" operator="equal" stopIfTrue="1">
      <formula>0</formula>
    </cfRule>
    <cfRule type="cellIs" priority="5660" dxfId="955" operator="greaterThan" stopIfTrue="1">
      <formula>0.0000001</formula>
    </cfRule>
  </conditionalFormatting>
  <conditionalFormatting sqref="I27">
    <cfRule type="cellIs" priority="5657" dxfId="1" operator="equal" stopIfTrue="1">
      <formula>0</formula>
    </cfRule>
    <cfRule type="cellIs" priority="5658" dxfId="956" operator="greaterThan" stopIfTrue="1">
      <formula>0.0000001</formula>
    </cfRule>
  </conditionalFormatting>
  <conditionalFormatting sqref="I27">
    <cfRule type="cellIs" priority="5655" dxfId="1" operator="equal" stopIfTrue="1">
      <formula>0</formula>
    </cfRule>
    <cfRule type="cellIs" priority="5656" dxfId="956" operator="greaterThan" stopIfTrue="1">
      <formula>0.0000001</formula>
    </cfRule>
  </conditionalFormatting>
  <conditionalFormatting sqref="J17 J23 J25 J27">
    <cfRule type="cellIs" priority="5413" dxfId="1" operator="equal" stopIfTrue="1">
      <formula>0</formula>
    </cfRule>
    <cfRule type="cellIs" priority="5414" dxfId="954" operator="greaterThan" stopIfTrue="1">
      <formula>0.0000001</formula>
    </cfRule>
  </conditionalFormatting>
  <conditionalFormatting sqref="J17">
    <cfRule type="cellIs" priority="5411" dxfId="1" operator="equal" stopIfTrue="1">
      <formula>0</formula>
    </cfRule>
    <cfRule type="cellIs" priority="5412" dxfId="955" operator="greaterThan" stopIfTrue="1">
      <formula>0.0000001</formula>
    </cfRule>
  </conditionalFormatting>
  <conditionalFormatting sqref="J17">
    <cfRule type="cellIs" priority="5409" dxfId="1" operator="equal" stopIfTrue="1">
      <formula>0</formula>
    </cfRule>
    <cfRule type="cellIs" priority="5410" dxfId="955" operator="greaterThan" stopIfTrue="1">
      <formula>0.0000001</formula>
    </cfRule>
  </conditionalFormatting>
  <conditionalFormatting sqref="J17">
    <cfRule type="cellIs" priority="5407" dxfId="1" operator="equal" stopIfTrue="1">
      <formula>0</formula>
    </cfRule>
    <cfRule type="cellIs" priority="5408" dxfId="956" operator="greaterThan" stopIfTrue="1">
      <formula>0.0000001</formula>
    </cfRule>
  </conditionalFormatting>
  <conditionalFormatting sqref="J17">
    <cfRule type="cellIs" priority="5405" dxfId="1" operator="equal" stopIfTrue="1">
      <formula>0</formula>
    </cfRule>
    <cfRule type="cellIs" priority="5406" dxfId="956" operator="greaterThan" stopIfTrue="1">
      <formula>0.0000001</formula>
    </cfRule>
  </conditionalFormatting>
  <conditionalFormatting sqref="J17">
    <cfRule type="cellIs" priority="5403" dxfId="1" operator="equal" stopIfTrue="1">
      <formula>0</formula>
    </cfRule>
    <cfRule type="cellIs" priority="5404" dxfId="955" operator="greaterThan" stopIfTrue="1">
      <formula>0.0000001</formula>
    </cfRule>
  </conditionalFormatting>
  <conditionalFormatting sqref="J17">
    <cfRule type="cellIs" priority="5401" dxfId="1" operator="equal" stopIfTrue="1">
      <formula>0</formula>
    </cfRule>
    <cfRule type="cellIs" priority="5402" dxfId="956" operator="greaterThan" stopIfTrue="1">
      <formula>0.0000001</formula>
    </cfRule>
  </conditionalFormatting>
  <conditionalFormatting sqref="J17">
    <cfRule type="cellIs" priority="5399" dxfId="1" operator="equal" stopIfTrue="1">
      <formula>0</formula>
    </cfRule>
    <cfRule type="cellIs" priority="5400" dxfId="956" operator="greaterThan" stopIfTrue="1">
      <formula>0.0000001</formula>
    </cfRule>
  </conditionalFormatting>
  <conditionalFormatting sqref="J23">
    <cfRule type="cellIs" priority="5397" dxfId="1" operator="equal" stopIfTrue="1">
      <formula>0</formula>
    </cfRule>
    <cfRule type="cellIs" priority="5398" dxfId="955" operator="greaterThan" stopIfTrue="1">
      <formula>0.0000001</formula>
    </cfRule>
  </conditionalFormatting>
  <conditionalFormatting sqref="J23">
    <cfRule type="cellIs" priority="5395" dxfId="1" operator="equal" stopIfTrue="1">
      <formula>0</formula>
    </cfRule>
    <cfRule type="cellIs" priority="5396" dxfId="955" operator="greaterThan" stopIfTrue="1">
      <formula>0.0000001</formula>
    </cfRule>
  </conditionalFormatting>
  <conditionalFormatting sqref="J23">
    <cfRule type="cellIs" priority="5393" dxfId="1" operator="equal" stopIfTrue="1">
      <formula>0</formula>
    </cfRule>
    <cfRule type="cellIs" priority="5394" dxfId="956" operator="greaterThan" stopIfTrue="1">
      <formula>0.0000001</formula>
    </cfRule>
  </conditionalFormatting>
  <conditionalFormatting sqref="J23">
    <cfRule type="cellIs" priority="5391" dxfId="1" operator="equal" stopIfTrue="1">
      <formula>0</formula>
    </cfRule>
    <cfRule type="cellIs" priority="5392" dxfId="956" operator="greaterThan" stopIfTrue="1">
      <formula>0.0000001</formula>
    </cfRule>
  </conditionalFormatting>
  <conditionalFormatting sqref="J23">
    <cfRule type="cellIs" priority="5389" dxfId="1" operator="equal" stopIfTrue="1">
      <formula>0</formula>
    </cfRule>
    <cfRule type="cellIs" priority="5390" dxfId="955" operator="greaterThan" stopIfTrue="1">
      <formula>0.0000001</formula>
    </cfRule>
  </conditionalFormatting>
  <conditionalFormatting sqref="J23">
    <cfRule type="cellIs" priority="5387" dxfId="1" operator="equal" stopIfTrue="1">
      <formula>0</formula>
    </cfRule>
    <cfRule type="cellIs" priority="5388" dxfId="956" operator="greaterThan" stopIfTrue="1">
      <formula>0.0000001</formula>
    </cfRule>
  </conditionalFormatting>
  <conditionalFormatting sqref="J23">
    <cfRule type="cellIs" priority="5385" dxfId="1" operator="equal" stopIfTrue="1">
      <formula>0</formula>
    </cfRule>
    <cfRule type="cellIs" priority="5386" dxfId="956" operator="greaterThan" stopIfTrue="1">
      <formula>0.0000001</formula>
    </cfRule>
  </conditionalFormatting>
  <conditionalFormatting sqref="J25">
    <cfRule type="cellIs" priority="5383" dxfId="1" operator="equal" stopIfTrue="1">
      <formula>0</formula>
    </cfRule>
    <cfRule type="cellIs" priority="5384" dxfId="955" operator="greaterThan" stopIfTrue="1">
      <formula>0.0000001</formula>
    </cfRule>
  </conditionalFormatting>
  <conditionalFormatting sqref="J25">
    <cfRule type="cellIs" priority="5381" dxfId="1" operator="equal" stopIfTrue="1">
      <formula>0</formula>
    </cfRule>
    <cfRule type="cellIs" priority="5382" dxfId="955" operator="greaterThan" stopIfTrue="1">
      <formula>0.0000001</formula>
    </cfRule>
  </conditionalFormatting>
  <conditionalFormatting sqref="J25">
    <cfRule type="cellIs" priority="5379" dxfId="1" operator="equal" stopIfTrue="1">
      <formula>0</formula>
    </cfRule>
    <cfRule type="cellIs" priority="5380" dxfId="956" operator="greaterThan" stopIfTrue="1">
      <formula>0.0000001</formula>
    </cfRule>
  </conditionalFormatting>
  <conditionalFormatting sqref="J25">
    <cfRule type="cellIs" priority="5377" dxfId="1" operator="equal" stopIfTrue="1">
      <formula>0</formula>
    </cfRule>
    <cfRule type="cellIs" priority="5378" dxfId="956" operator="greaterThan" stopIfTrue="1">
      <formula>0.0000001</formula>
    </cfRule>
  </conditionalFormatting>
  <conditionalFormatting sqref="J25">
    <cfRule type="cellIs" priority="5375" dxfId="1" operator="equal" stopIfTrue="1">
      <formula>0</formula>
    </cfRule>
    <cfRule type="cellIs" priority="5376" dxfId="955" operator="greaterThan" stopIfTrue="1">
      <formula>0.0000001</formula>
    </cfRule>
  </conditionalFormatting>
  <conditionalFormatting sqref="J25">
    <cfRule type="cellIs" priority="5373" dxfId="1" operator="equal" stopIfTrue="1">
      <formula>0</formula>
    </cfRule>
    <cfRule type="cellIs" priority="5374" dxfId="956" operator="greaterThan" stopIfTrue="1">
      <formula>0.0000001</formula>
    </cfRule>
  </conditionalFormatting>
  <conditionalFormatting sqref="J25">
    <cfRule type="cellIs" priority="5371" dxfId="1" operator="equal" stopIfTrue="1">
      <formula>0</formula>
    </cfRule>
    <cfRule type="cellIs" priority="5372" dxfId="956" operator="greaterThan" stopIfTrue="1">
      <formula>0.0000001</formula>
    </cfRule>
  </conditionalFormatting>
  <conditionalFormatting sqref="J27">
    <cfRule type="cellIs" priority="5369" dxfId="1" operator="equal" stopIfTrue="1">
      <formula>0</formula>
    </cfRule>
    <cfRule type="cellIs" priority="5370" dxfId="955" operator="greaterThan" stopIfTrue="1">
      <formula>0.0000001</formula>
    </cfRule>
  </conditionalFormatting>
  <conditionalFormatting sqref="J27">
    <cfRule type="cellIs" priority="5367" dxfId="1" operator="equal" stopIfTrue="1">
      <formula>0</formula>
    </cfRule>
    <cfRule type="cellIs" priority="5368" dxfId="955" operator="greaterThan" stopIfTrue="1">
      <formula>0.0000001</formula>
    </cfRule>
  </conditionalFormatting>
  <conditionalFormatting sqref="J27">
    <cfRule type="cellIs" priority="5365" dxfId="1" operator="equal" stopIfTrue="1">
      <formula>0</formula>
    </cfRule>
    <cfRule type="cellIs" priority="5366" dxfId="956" operator="greaterThan" stopIfTrue="1">
      <formula>0.0000001</formula>
    </cfRule>
  </conditionalFormatting>
  <conditionalFormatting sqref="J27">
    <cfRule type="cellIs" priority="5363" dxfId="1" operator="equal" stopIfTrue="1">
      <formula>0</formula>
    </cfRule>
    <cfRule type="cellIs" priority="5364" dxfId="956" operator="greaterThan" stopIfTrue="1">
      <formula>0.0000001</formula>
    </cfRule>
  </conditionalFormatting>
  <conditionalFormatting sqref="J27">
    <cfRule type="cellIs" priority="5361" dxfId="1" operator="equal" stopIfTrue="1">
      <formula>0</formula>
    </cfRule>
    <cfRule type="cellIs" priority="5362" dxfId="955" operator="greaterThan" stopIfTrue="1">
      <formula>0.0000001</formula>
    </cfRule>
  </conditionalFormatting>
  <conditionalFormatting sqref="J27">
    <cfRule type="cellIs" priority="5359" dxfId="1" operator="equal" stopIfTrue="1">
      <formula>0</formula>
    </cfRule>
    <cfRule type="cellIs" priority="5360" dxfId="956" operator="greaterThan" stopIfTrue="1">
      <formula>0.0000001</formula>
    </cfRule>
  </conditionalFormatting>
  <conditionalFormatting sqref="J27">
    <cfRule type="cellIs" priority="5357" dxfId="1" operator="equal" stopIfTrue="1">
      <formula>0</formula>
    </cfRule>
    <cfRule type="cellIs" priority="5358" dxfId="956" operator="greaterThan" stopIfTrue="1">
      <formula>0.0000001</formula>
    </cfRule>
  </conditionalFormatting>
  <conditionalFormatting sqref="J17">
    <cfRule type="cellIs" priority="5327" dxfId="1" operator="equal" stopIfTrue="1">
      <formula>0</formula>
    </cfRule>
    <cfRule type="cellIs" priority="5328" dxfId="955" operator="greaterThan" stopIfTrue="1">
      <formula>0.0000001</formula>
    </cfRule>
  </conditionalFormatting>
  <conditionalFormatting sqref="J17">
    <cfRule type="cellIs" priority="5325" dxfId="1" operator="equal" stopIfTrue="1">
      <formula>0</formula>
    </cfRule>
    <cfRule type="cellIs" priority="5326" dxfId="955" operator="greaterThan" stopIfTrue="1">
      <formula>0.0000001</formula>
    </cfRule>
  </conditionalFormatting>
  <conditionalFormatting sqref="J17">
    <cfRule type="cellIs" priority="5323" dxfId="1" operator="equal" stopIfTrue="1">
      <formula>0</formula>
    </cfRule>
    <cfRule type="cellIs" priority="5324" dxfId="956" operator="greaterThan" stopIfTrue="1">
      <formula>0.0000001</formula>
    </cfRule>
  </conditionalFormatting>
  <conditionalFormatting sqref="J17">
    <cfRule type="cellIs" priority="5321" dxfId="1" operator="equal" stopIfTrue="1">
      <formula>0</formula>
    </cfRule>
    <cfRule type="cellIs" priority="5322" dxfId="956" operator="greaterThan" stopIfTrue="1">
      <formula>0.0000001</formula>
    </cfRule>
  </conditionalFormatting>
  <conditionalFormatting sqref="J17">
    <cfRule type="cellIs" priority="5319" dxfId="1" operator="equal" stopIfTrue="1">
      <formula>0</formula>
    </cfRule>
    <cfRule type="cellIs" priority="5320" dxfId="955" operator="greaterThan" stopIfTrue="1">
      <formula>0.0000001</formula>
    </cfRule>
  </conditionalFormatting>
  <conditionalFormatting sqref="J17">
    <cfRule type="cellIs" priority="5317" dxfId="1" operator="equal" stopIfTrue="1">
      <formula>0</formula>
    </cfRule>
    <cfRule type="cellIs" priority="5318" dxfId="956" operator="greaterThan" stopIfTrue="1">
      <formula>0.0000001</formula>
    </cfRule>
  </conditionalFormatting>
  <conditionalFormatting sqref="J17">
    <cfRule type="cellIs" priority="5315" dxfId="1" operator="equal" stopIfTrue="1">
      <formula>0</formula>
    </cfRule>
    <cfRule type="cellIs" priority="5316" dxfId="956" operator="greaterThan" stopIfTrue="1">
      <formula>0.0000001</formula>
    </cfRule>
  </conditionalFormatting>
  <conditionalFormatting sqref="J23">
    <cfRule type="cellIs" priority="5313" dxfId="1" operator="equal" stopIfTrue="1">
      <formula>0</formula>
    </cfRule>
    <cfRule type="cellIs" priority="5314" dxfId="955" operator="greaterThan" stopIfTrue="1">
      <formula>0.0000001</formula>
    </cfRule>
  </conditionalFormatting>
  <conditionalFormatting sqref="J23">
    <cfRule type="cellIs" priority="5311" dxfId="1" operator="equal" stopIfTrue="1">
      <formula>0</formula>
    </cfRule>
    <cfRule type="cellIs" priority="5312" dxfId="955" operator="greaterThan" stopIfTrue="1">
      <formula>0.0000001</formula>
    </cfRule>
  </conditionalFormatting>
  <conditionalFormatting sqref="J23">
    <cfRule type="cellIs" priority="5309" dxfId="1" operator="equal" stopIfTrue="1">
      <formula>0</formula>
    </cfRule>
    <cfRule type="cellIs" priority="5310" dxfId="956" operator="greaterThan" stopIfTrue="1">
      <formula>0.0000001</formula>
    </cfRule>
  </conditionalFormatting>
  <conditionalFormatting sqref="J23">
    <cfRule type="cellIs" priority="5307" dxfId="1" operator="equal" stopIfTrue="1">
      <formula>0</formula>
    </cfRule>
    <cfRule type="cellIs" priority="5308" dxfId="956" operator="greaterThan" stopIfTrue="1">
      <formula>0.0000001</formula>
    </cfRule>
  </conditionalFormatting>
  <conditionalFormatting sqref="J23">
    <cfRule type="cellIs" priority="5305" dxfId="1" operator="equal" stopIfTrue="1">
      <formula>0</formula>
    </cfRule>
    <cfRule type="cellIs" priority="5306" dxfId="955" operator="greaterThan" stopIfTrue="1">
      <formula>0.0000001</formula>
    </cfRule>
  </conditionalFormatting>
  <conditionalFormatting sqref="J23">
    <cfRule type="cellIs" priority="5303" dxfId="1" operator="equal" stopIfTrue="1">
      <formula>0</formula>
    </cfRule>
    <cfRule type="cellIs" priority="5304" dxfId="956" operator="greaterThan" stopIfTrue="1">
      <formula>0.0000001</formula>
    </cfRule>
  </conditionalFormatting>
  <conditionalFormatting sqref="J23">
    <cfRule type="cellIs" priority="5301" dxfId="1" operator="equal" stopIfTrue="1">
      <formula>0</formula>
    </cfRule>
    <cfRule type="cellIs" priority="5302" dxfId="956" operator="greaterThan" stopIfTrue="1">
      <formula>0.0000001</formula>
    </cfRule>
  </conditionalFormatting>
  <conditionalFormatting sqref="J25">
    <cfRule type="cellIs" priority="5299" dxfId="1" operator="equal" stopIfTrue="1">
      <formula>0</formula>
    </cfRule>
    <cfRule type="cellIs" priority="5300" dxfId="955" operator="greaterThan" stopIfTrue="1">
      <formula>0.0000001</formula>
    </cfRule>
  </conditionalFormatting>
  <conditionalFormatting sqref="J25">
    <cfRule type="cellIs" priority="5297" dxfId="1" operator="equal" stopIfTrue="1">
      <formula>0</formula>
    </cfRule>
    <cfRule type="cellIs" priority="5298" dxfId="955" operator="greaterThan" stopIfTrue="1">
      <formula>0.0000001</formula>
    </cfRule>
  </conditionalFormatting>
  <conditionalFormatting sqref="J25">
    <cfRule type="cellIs" priority="5295" dxfId="1" operator="equal" stopIfTrue="1">
      <formula>0</formula>
    </cfRule>
    <cfRule type="cellIs" priority="5296" dxfId="956" operator="greaterThan" stopIfTrue="1">
      <formula>0.0000001</formula>
    </cfRule>
  </conditionalFormatting>
  <conditionalFormatting sqref="J25">
    <cfRule type="cellIs" priority="5293" dxfId="1" operator="equal" stopIfTrue="1">
      <formula>0</formula>
    </cfRule>
    <cfRule type="cellIs" priority="5294" dxfId="956" operator="greaterThan" stopIfTrue="1">
      <formula>0.0000001</formula>
    </cfRule>
  </conditionalFormatting>
  <conditionalFormatting sqref="J25">
    <cfRule type="cellIs" priority="5291" dxfId="1" operator="equal" stopIfTrue="1">
      <formula>0</formula>
    </cfRule>
    <cfRule type="cellIs" priority="5292" dxfId="955" operator="greaterThan" stopIfTrue="1">
      <formula>0.0000001</formula>
    </cfRule>
  </conditionalFormatting>
  <conditionalFormatting sqref="J25">
    <cfRule type="cellIs" priority="5289" dxfId="1" operator="equal" stopIfTrue="1">
      <formula>0</formula>
    </cfRule>
    <cfRule type="cellIs" priority="5290" dxfId="956" operator="greaterThan" stopIfTrue="1">
      <formula>0.0000001</formula>
    </cfRule>
  </conditionalFormatting>
  <conditionalFormatting sqref="J25">
    <cfRule type="cellIs" priority="5287" dxfId="1" operator="equal" stopIfTrue="1">
      <formula>0</formula>
    </cfRule>
    <cfRule type="cellIs" priority="5288" dxfId="956" operator="greaterThan" stopIfTrue="1">
      <formula>0.0000001</formula>
    </cfRule>
  </conditionalFormatting>
  <conditionalFormatting sqref="J27">
    <cfRule type="cellIs" priority="5285" dxfId="1" operator="equal" stopIfTrue="1">
      <formula>0</formula>
    </cfRule>
    <cfRule type="cellIs" priority="5286" dxfId="955" operator="greaterThan" stopIfTrue="1">
      <formula>0.0000001</formula>
    </cfRule>
  </conditionalFormatting>
  <conditionalFormatting sqref="J27">
    <cfRule type="cellIs" priority="5283" dxfId="1" operator="equal" stopIfTrue="1">
      <formula>0</formula>
    </cfRule>
    <cfRule type="cellIs" priority="5284" dxfId="955" operator="greaterThan" stopIfTrue="1">
      <formula>0.0000001</formula>
    </cfRule>
  </conditionalFormatting>
  <conditionalFormatting sqref="J27">
    <cfRule type="cellIs" priority="5281" dxfId="1" operator="equal" stopIfTrue="1">
      <formula>0</formula>
    </cfRule>
    <cfRule type="cellIs" priority="5282" dxfId="956" operator="greaterThan" stopIfTrue="1">
      <formula>0.0000001</formula>
    </cfRule>
  </conditionalFormatting>
  <conditionalFormatting sqref="J27">
    <cfRule type="cellIs" priority="5279" dxfId="1" operator="equal" stopIfTrue="1">
      <formula>0</formula>
    </cfRule>
    <cfRule type="cellIs" priority="5280" dxfId="956" operator="greaterThan" stopIfTrue="1">
      <formula>0.0000001</formula>
    </cfRule>
  </conditionalFormatting>
  <conditionalFormatting sqref="J27">
    <cfRule type="cellIs" priority="5277" dxfId="1" operator="equal" stopIfTrue="1">
      <formula>0</formula>
    </cfRule>
    <cfRule type="cellIs" priority="5278" dxfId="955" operator="greaterThan" stopIfTrue="1">
      <formula>0.0000001</formula>
    </cfRule>
  </conditionalFormatting>
  <conditionalFormatting sqref="J27">
    <cfRule type="cellIs" priority="5275" dxfId="1" operator="equal" stopIfTrue="1">
      <formula>0</formula>
    </cfRule>
    <cfRule type="cellIs" priority="5276" dxfId="956" operator="greaterThan" stopIfTrue="1">
      <formula>0.0000001</formula>
    </cfRule>
  </conditionalFormatting>
  <conditionalFormatting sqref="J27">
    <cfRule type="cellIs" priority="5273" dxfId="1" operator="equal" stopIfTrue="1">
      <formula>0</formula>
    </cfRule>
    <cfRule type="cellIs" priority="5274" dxfId="956" operator="greaterThan" stopIfTrue="1">
      <formula>0.0000001</formula>
    </cfRule>
  </conditionalFormatting>
  <conditionalFormatting sqref="E21:F21">
    <cfRule type="cellIs" priority="447" dxfId="1" operator="equal" stopIfTrue="1">
      <formula>0</formula>
    </cfRule>
    <cfRule type="cellIs" priority="448" dxfId="954" operator="greaterThan" stopIfTrue="1">
      <formula>0.0000001</formula>
    </cfRule>
  </conditionalFormatting>
  <conditionalFormatting sqref="E21">
    <cfRule type="cellIs" priority="445" dxfId="1" operator="equal" stopIfTrue="1">
      <formula>0</formula>
    </cfRule>
    <cfRule type="cellIs" priority="446" dxfId="955" operator="greaterThan" stopIfTrue="1">
      <formula>0.0000001</formula>
    </cfRule>
  </conditionalFormatting>
  <conditionalFormatting sqref="E21">
    <cfRule type="cellIs" priority="443" dxfId="1" operator="equal" stopIfTrue="1">
      <formula>0</formula>
    </cfRule>
    <cfRule type="cellIs" priority="444" dxfId="955" operator="greaterThan" stopIfTrue="1">
      <formula>0.0000001</formula>
    </cfRule>
  </conditionalFormatting>
  <conditionalFormatting sqref="E21">
    <cfRule type="cellIs" priority="441" dxfId="1" operator="equal" stopIfTrue="1">
      <formula>0</formula>
    </cfRule>
    <cfRule type="cellIs" priority="442" dxfId="956" operator="greaterThan" stopIfTrue="1">
      <formula>0.0000001</formula>
    </cfRule>
  </conditionalFormatting>
  <conditionalFormatting sqref="E21">
    <cfRule type="cellIs" priority="439" dxfId="1" operator="equal" stopIfTrue="1">
      <formula>0</formula>
    </cfRule>
    <cfRule type="cellIs" priority="440" dxfId="956" operator="greaterThan" stopIfTrue="1">
      <formula>0.0000001</formula>
    </cfRule>
  </conditionalFormatting>
  <conditionalFormatting sqref="E21">
    <cfRule type="cellIs" priority="437" dxfId="1" operator="equal" stopIfTrue="1">
      <formula>0</formula>
    </cfRule>
    <cfRule type="cellIs" priority="438" dxfId="955" operator="greaterThan" stopIfTrue="1">
      <formula>0.0000001</formula>
    </cfRule>
  </conditionalFormatting>
  <conditionalFormatting sqref="E21">
    <cfRule type="cellIs" priority="435" dxfId="1" operator="equal" stopIfTrue="1">
      <formula>0</formula>
    </cfRule>
    <cfRule type="cellIs" priority="436" dxfId="956" operator="greaterThan" stopIfTrue="1">
      <formula>0.0000001</formula>
    </cfRule>
  </conditionalFormatting>
  <conditionalFormatting sqref="E21">
    <cfRule type="cellIs" priority="433" dxfId="1" operator="equal" stopIfTrue="1">
      <formula>0</formula>
    </cfRule>
    <cfRule type="cellIs" priority="434" dxfId="956" operator="greaterThan" stopIfTrue="1">
      <formula>0.0000001</formula>
    </cfRule>
  </conditionalFormatting>
  <conditionalFormatting sqref="F21">
    <cfRule type="cellIs" priority="431" dxfId="1" operator="equal" stopIfTrue="1">
      <formula>0</formula>
    </cfRule>
    <cfRule type="cellIs" priority="432" dxfId="955" operator="greaterThan" stopIfTrue="1">
      <formula>0.0000001</formula>
    </cfRule>
  </conditionalFormatting>
  <conditionalFormatting sqref="F21">
    <cfRule type="cellIs" priority="429" dxfId="1" operator="equal" stopIfTrue="1">
      <formula>0</formula>
    </cfRule>
    <cfRule type="cellIs" priority="430" dxfId="955" operator="greaterThan" stopIfTrue="1">
      <formula>0.0000001</formula>
    </cfRule>
  </conditionalFormatting>
  <conditionalFormatting sqref="F21">
    <cfRule type="cellIs" priority="427" dxfId="1" operator="equal" stopIfTrue="1">
      <formula>0</formula>
    </cfRule>
    <cfRule type="cellIs" priority="428" dxfId="956" operator="greaterThan" stopIfTrue="1">
      <formula>0.0000001</formula>
    </cfRule>
  </conditionalFormatting>
  <conditionalFormatting sqref="F21">
    <cfRule type="cellIs" priority="425" dxfId="1" operator="equal" stopIfTrue="1">
      <formula>0</formula>
    </cfRule>
    <cfRule type="cellIs" priority="426" dxfId="956" operator="greaterThan" stopIfTrue="1">
      <formula>0.0000001</formula>
    </cfRule>
  </conditionalFormatting>
  <conditionalFormatting sqref="F21">
    <cfRule type="cellIs" priority="423" dxfId="1" operator="equal" stopIfTrue="1">
      <formula>0</formula>
    </cfRule>
    <cfRule type="cellIs" priority="424" dxfId="955" operator="greaterThan" stopIfTrue="1">
      <formula>0.0000001</formula>
    </cfRule>
  </conditionalFormatting>
  <conditionalFormatting sqref="F21">
    <cfRule type="cellIs" priority="421" dxfId="1" operator="equal" stopIfTrue="1">
      <formula>0</formula>
    </cfRule>
    <cfRule type="cellIs" priority="422" dxfId="956" operator="greaterThan" stopIfTrue="1">
      <formula>0.0000001</formula>
    </cfRule>
  </conditionalFormatting>
  <conditionalFormatting sqref="F21">
    <cfRule type="cellIs" priority="419" dxfId="1" operator="equal" stopIfTrue="1">
      <formula>0</formula>
    </cfRule>
    <cfRule type="cellIs" priority="420" dxfId="956" operator="greaterThan" stopIfTrue="1">
      <formula>0.0000001</formula>
    </cfRule>
  </conditionalFormatting>
  <conditionalFormatting sqref="F21">
    <cfRule type="cellIs" priority="417" dxfId="1" operator="equal" stopIfTrue="1">
      <formula>0</formula>
    </cfRule>
    <cfRule type="cellIs" priority="418" dxfId="955" operator="greaterThan" stopIfTrue="1">
      <formula>0.0000001</formula>
    </cfRule>
  </conditionalFormatting>
  <conditionalFormatting sqref="F21">
    <cfRule type="cellIs" priority="415" dxfId="1" operator="equal" stopIfTrue="1">
      <formula>0</formula>
    </cfRule>
    <cfRule type="cellIs" priority="416" dxfId="955" operator="greaterThan" stopIfTrue="1">
      <formula>0.0000001</formula>
    </cfRule>
  </conditionalFormatting>
  <conditionalFormatting sqref="F21">
    <cfRule type="cellIs" priority="413" dxfId="1" operator="equal" stopIfTrue="1">
      <formula>0</formula>
    </cfRule>
    <cfRule type="cellIs" priority="414" dxfId="956" operator="greaterThan" stopIfTrue="1">
      <formula>0.0000001</formula>
    </cfRule>
  </conditionalFormatting>
  <conditionalFormatting sqref="F21">
    <cfRule type="cellIs" priority="411" dxfId="1" operator="equal" stopIfTrue="1">
      <formula>0</formula>
    </cfRule>
    <cfRule type="cellIs" priority="412" dxfId="956" operator="greaterThan" stopIfTrue="1">
      <formula>0.0000001</formula>
    </cfRule>
  </conditionalFormatting>
  <conditionalFormatting sqref="F21">
    <cfRule type="cellIs" priority="409" dxfId="1" operator="equal" stopIfTrue="1">
      <formula>0</formula>
    </cfRule>
    <cfRule type="cellIs" priority="410" dxfId="955" operator="greaterThan" stopIfTrue="1">
      <formula>0.0000001</formula>
    </cfRule>
  </conditionalFormatting>
  <conditionalFormatting sqref="F21">
    <cfRule type="cellIs" priority="407" dxfId="1" operator="equal" stopIfTrue="1">
      <formula>0</formula>
    </cfRule>
    <cfRule type="cellIs" priority="408" dxfId="956" operator="greaterThan" stopIfTrue="1">
      <formula>0.0000001</formula>
    </cfRule>
  </conditionalFormatting>
  <conditionalFormatting sqref="F21">
    <cfRule type="cellIs" priority="405" dxfId="1" operator="equal" stopIfTrue="1">
      <formula>0</formula>
    </cfRule>
    <cfRule type="cellIs" priority="406" dxfId="956" operator="greaterThan" stopIfTrue="1">
      <formula>0.0000001</formula>
    </cfRule>
  </conditionalFormatting>
  <conditionalFormatting sqref="H21">
    <cfRule type="cellIs" priority="369" dxfId="1" operator="equal" stopIfTrue="1">
      <formula>0</formula>
    </cfRule>
    <cfRule type="cellIs" priority="370" dxfId="955" operator="greaterThan" stopIfTrue="1">
      <formula>0.0000001</formula>
    </cfRule>
  </conditionalFormatting>
  <conditionalFormatting sqref="H21">
    <cfRule type="cellIs" priority="367" dxfId="1" operator="equal" stopIfTrue="1">
      <formula>0</formula>
    </cfRule>
    <cfRule type="cellIs" priority="368" dxfId="956" operator="greaterThan" stopIfTrue="1">
      <formula>0.0000001</formula>
    </cfRule>
  </conditionalFormatting>
  <conditionalFormatting sqref="H21">
    <cfRule type="cellIs" priority="365" dxfId="1" operator="equal" stopIfTrue="1">
      <formula>0</formula>
    </cfRule>
    <cfRule type="cellIs" priority="366" dxfId="956" operator="greaterThan" stopIfTrue="1">
      <formula>0.0000001</formula>
    </cfRule>
  </conditionalFormatting>
  <conditionalFormatting sqref="H21">
    <cfRule type="cellIs" priority="363" dxfId="1" operator="equal" stopIfTrue="1">
      <formula>0</formula>
    </cfRule>
    <cfRule type="cellIs" priority="364" dxfId="955" operator="greaterThan" stopIfTrue="1">
      <formula>0.0000001</formula>
    </cfRule>
  </conditionalFormatting>
  <conditionalFormatting sqref="H21">
    <cfRule type="cellIs" priority="359" dxfId="1" operator="equal" stopIfTrue="1">
      <formula>0</formula>
    </cfRule>
    <cfRule type="cellIs" priority="360" dxfId="956" operator="greaterThan" stopIfTrue="1">
      <formula>0.0000001</formula>
    </cfRule>
  </conditionalFormatting>
  <conditionalFormatting sqref="G21">
    <cfRule type="cellIs" priority="385" dxfId="1" operator="equal" stopIfTrue="1">
      <formula>0</formula>
    </cfRule>
    <cfRule type="cellIs" priority="386" dxfId="955" operator="greaterThan" stopIfTrue="1">
      <formula>0.0000001</formula>
    </cfRule>
  </conditionalFormatting>
  <conditionalFormatting sqref="G21">
    <cfRule type="cellIs" priority="383" dxfId="1" operator="equal" stopIfTrue="1">
      <formula>0</formula>
    </cfRule>
    <cfRule type="cellIs" priority="384" dxfId="956" operator="greaterThan" stopIfTrue="1">
      <formula>0.0000001</formula>
    </cfRule>
  </conditionalFormatting>
  <conditionalFormatting sqref="G21">
    <cfRule type="cellIs" priority="381" dxfId="1" operator="equal" stopIfTrue="1">
      <formula>0</formula>
    </cfRule>
    <cfRule type="cellIs" priority="382" dxfId="956" operator="greaterThan" stopIfTrue="1">
      <formula>0.0000001</formula>
    </cfRule>
  </conditionalFormatting>
  <conditionalFormatting sqref="G21">
    <cfRule type="cellIs" priority="379" dxfId="1" operator="equal" stopIfTrue="1">
      <formula>0</formula>
    </cfRule>
    <cfRule type="cellIs" priority="380" dxfId="955" operator="greaterThan" stopIfTrue="1">
      <formula>0.0000001</formula>
    </cfRule>
  </conditionalFormatting>
  <conditionalFormatting sqref="G21">
    <cfRule type="cellIs" priority="375" dxfId="1" operator="equal" stopIfTrue="1">
      <formula>0</formula>
    </cfRule>
    <cfRule type="cellIs" priority="376" dxfId="956" operator="greaterThan" stopIfTrue="1">
      <formula>0.0000001</formula>
    </cfRule>
  </conditionalFormatting>
  <conditionalFormatting sqref="G21">
    <cfRule type="cellIs" priority="391" dxfId="1" operator="equal" stopIfTrue="1">
      <formula>0</formula>
    </cfRule>
    <cfRule type="cellIs" priority="392" dxfId="956" operator="greaterThan" stopIfTrue="1">
      <formula>0.0000001</formula>
    </cfRule>
  </conditionalFormatting>
  <conditionalFormatting sqref="G21">
    <cfRule type="cellIs" priority="377" dxfId="1" operator="equal" stopIfTrue="1">
      <formula>0</formula>
    </cfRule>
    <cfRule type="cellIs" priority="378" dxfId="956" operator="greaterThan" stopIfTrue="1">
      <formula>0.0000001</formula>
    </cfRule>
  </conditionalFormatting>
  <conditionalFormatting sqref="G21">
    <cfRule type="cellIs" priority="401" dxfId="1" operator="equal" stopIfTrue="1">
      <formula>0</formula>
    </cfRule>
    <cfRule type="cellIs" priority="402" dxfId="955" operator="greaterThan" stopIfTrue="1">
      <formula>0.0000001</formula>
    </cfRule>
  </conditionalFormatting>
  <conditionalFormatting sqref="G21">
    <cfRule type="cellIs" priority="399" dxfId="1" operator="equal" stopIfTrue="1">
      <formula>0</formula>
    </cfRule>
    <cfRule type="cellIs" priority="400" dxfId="955" operator="greaterThan" stopIfTrue="1">
      <formula>0.0000001</formula>
    </cfRule>
  </conditionalFormatting>
  <conditionalFormatting sqref="G21">
    <cfRule type="cellIs" priority="397" dxfId="1" operator="equal" stopIfTrue="1">
      <formula>0</formula>
    </cfRule>
    <cfRule type="cellIs" priority="398" dxfId="956" operator="greaterThan" stopIfTrue="1">
      <formula>0.0000001</formula>
    </cfRule>
  </conditionalFormatting>
  <conditionalFormatting sqref="G21">
    <cfRule type="cellIs" priority="395" dxfId="1" operator="equal" stopIfTrue="1">
      <formula>0</formula>
    </cfRule>
    <cfRule type="cellIs" priority="396" dxfId="956" operator="greaterThan" stopIfTrue="1">
      <formula>0.0000001</formula>
    </cfRule>
  </conditionalFormatting>
  <conditionalFormatting sqref="G21">
    <cfRule type="cellIs" priority="393" dxfId="1" operator="equal" stopIfTrue="1">
      <formula>0</formula>
    </cfRule>
    <cfRule type="cellIs" priority="394" dxfId="955" operator="greaterThan" stopIfTrue="1">
      <formula>0.0000001</formula>
    </cfRule>
  </conditionalFormatting>
  <conditionalFormatting sqref="G21">
    <cfRule type="cellIs" priority="389" dxfId="1" operator="equal" stopIfTrue="1">
      <formula>0</formula>
    </cfRule>
    <cfRule type="cellIs" priority="390" dxfId="956" operator="greaterThan" stopIfTrue="1">
      <formula>0.0000001</formula>
    </cfRule>
  </conditionalFormatting>
  <conditionalFormatting sqref="G21">
    <cfRule type="cellIs" priority="387" dxfId="1" operator="equal" stopIfTrue="1">
      <formula>0</formula>
    </cfRule>
    <cfRule type="cellIs" priority="388" dxfId="955" operator="greaterThan" stopIfTrue="1">
      <formula>0.0000001</formula>
    </cfRule>
  </conditionalFormatting>
  <conditionalFormatting sqref="G21">
    <cfRule type="cellIs" priority="403" dxfId="1" operator="equal" stopIfTrue="1">
      <formula>0</formula>
    </cfRule>
    <cfRule type="cellIs" priority="404" dxfId="954" operator="greaterThan" stopIfTrue="1">
      <formula>0.0000001</formula>
    </cfRule>
  </conditionalFormatting>
  <conditionalFormatting sqref="H21">
    <cfRule type="cellIs" priority="373" dxfId="1" operator="equal" stopIfTrue="1">
      <formula>0</formula>
    </cfRule>
    <cfRule type="cellIs" priority="374" dxfId="954" operator="greaterThan" stopIfTrue="1">
      <formula>0.0000001</formula>
    </cfRule>
  </conditionalFormatting>
  <conditionalFormatting sqref="H21">
    <cfRule type="cellIs" priority="371" dxfId="1" operator="equal" stopIfTrue="1">
      <formula>0</formula>
    </cfRule>
    <cfRule type="cellIs" priority="372" dxfId="955" operator="greaterThan" stopIfTrue="1">
      <formula>0.0000001</formula>
    </cfRule>
  </conditionalFormatting>
  <conditionalFormatting sqref="H21">
    <cfRule type="cellIs" priority="361" dxfId="1" operator="equal" stopIfTrue="1">
      <formula>0</formula>
    </cfRule>
    <cfRule type="cellIs" priority="362" dxfId="956" operator="greaterThan" stopIfTrue="1">
      <formula>0.0000001</formula>
    </cfRule>
  </conditionalFormatting>
  <conditionalFormatting sqref="H21">
    <cfRule type="cellIs" priority="357" dxfId="1" operator="equal" stopIfTrue="1">
      <formula>0</formula>
    </cfRule>
    <cfRule type="cellIs" priority="358" dxfId="955" operator="greaterThan" stopIfTrue="1">
      <formula>0.0000001</formula>
    </cfRule>
  </conditionalFormatting>
  <conditionalFormatting sqref="H21">
    <cfRule type="cellIs" priority="355" dxfId="1" operator="equal" stopIfTrue="1">
      <formula>0</formula>
    </cfRule>
    <cfRule type="cellIs" priority="356" dxfId="955" operator="greaterThan" stopIfTrue="1">
      <formula>0.0000001</formula>
    </cfRule>
  </conditionalFormatting>
  <conditionalFormatting sqref="H21">
    <cfRule type="cellIs" priority="353" dxfId="1" operator="equal" stopIfTrue="1">
      <formula>0</formula>
    </cfRule>
    <cfRule type="cellIs" priority="354" dxfId="956" operator="greaterThan" stopIfTrue="1">
      <formula>0.0000001</formula>
    </cfRule>
  </conditionalFormatting>
  <conditionalFormatting sqref="H21">
    <cfRule type="cellIs" priority="351" dxfId="1" operator="equal" stopIfTrue="1">
      <formula>0</formula>
    </cfRule>
    <cfRule type="cellIs" priority="352" dxfId="956" operator="greaterThan" stopIfTrue="1">
      <formula>0.0000001</formula>
    </cfRule>
  </conditionalFormatting>
  <conditionalFormatting sqref="H21">
    <cfRule type="cellIs" priority="349" dxfId="1" operator="equal" stopIfTrue="1">
      <formula>0</formula>
    </cfRule>
    <cfRule type="cellIs" priority="350" dxfId="955" operator="greaterThan" stopIfTrue="1">
      <formula>0.0000001</formula>
    </cfRule>
  </conditionalFormatting>
  <conditionalFormatting sqref="H21">
    <cfRule type="cellIs" priority="347" dxfId="1" operator="equal" stopIfTrue="1">
      <formula>0</formula>
    </cfRule>
    <cfRule type="cellIs" priority="348" dxfId="956" operator="greaterThan" stopIfTrue="1">
      <formula>0.0000001</formula>
    </cfRule>
  </conditionalFormatting>
  <conditionalFormatting sqref="H21">
    <cfRule type="cellIs" priority="345" dxfId="1" operator="equal" stopIfTrue="1">
      <formula>0</formula>
    </cfRule>
    <cfRule type="cellIs" priority="346" dxfId="956" operator="greaterThan" stopIfTrue="1">
      <formula>0.0000001</formula>
    </cfRule>
  </conditionalFormatting>
  <conditionalFormatting sqref="I21">
    <cfRule type="cellIs" priority="343" dxfId="1" operator="equal" stopIfTrue="1">
      <formula>0</formula>
    </cfRule>
    <cfRule type="cellIs" priority="344" dxfId="954" operator="greaterThan" stopIfTrue="1">
      <formula>0.0000001</formula>
    </cfRule>
  </conditionalFormatting>
  <conditionalFormatting sqref="I21">
    <cfRule type="cellIs" priority="341" dxfId="1" operator="equal" stopIfTrue="1">
      <formula>0</formula>
    </cfRule>
    <cfRule type="cellIs" priority="342" dxfId="955" operator="greaterThan" stopIfTrue="1">
      <formula>0.0000001</formula>
    </cfRule>
  </conditionalFormatting>
  <conditionalFormatting sqref="I21">
    <cfRule type="cellIs" priority="339" dxfId="1" operator="equal" stopIfTrue="1">
      <formula>0</formula>
    </cfRule>
    <cfRule type="cellIs" priority="340" dxfId="955" operator="greaterThan" stopIfTrue="1">
      <formula>0.0000001</formula>
    </cfRule>
  </conditionalFormatting>
  <conditionalFormatting sqref="I21">
    <cfRule type="cellIs" priority="337" dxfId="1" operator="equal" stopIfTrue="1">
      <formula>0</formula>
    </cfRule>
    <cfRule type="cellIs" priority="338" dxfId="956" operator="greaterThan" stopIfTrue="1">
      <formula>0.0000001</formula>
    </cfRule>
  </conditionalFormatting>
  <conditionalFormatting sqref="I21">
    <cfRule type="cellIs" priority="335" dxfId="1" operator="equal" stopIfTrue="1">
      <formula>0</formula>
    </cfRule>
    <cfRule type="cellIs" priority="336" dxfId="956" operator="greaterThan" stopIfTrue="1">
      <formula>0.0000001</formula>
    </cfRule>
  </conditionalFormatting>
  <conditionalFormatting sqref="I21">
    <cfRule type="cellIs" priority="333" dxfId="1" operator="equal" stopIfTrue="1">
      <formula>0</formula>
    </cfRule>
    <cfRule type="cellIs" priority="334" dxfId="955" operator="greaterThan" stopIfTrue="1">
      <formula>0.0000001</formula>
    </cfRule>
  </conditionalFormatting>
  <conditionalFormatting sqref="I21">
    <cfRule type="cellIs" priority="331" dxfId="1" operator="equal" stopIfTrue="1">
      <formula>0</formula>
    </cfRule>
    <cfRule type="cellIs" priority="332" dxfId="956" operator="greaterThan" stopIfTrue="1">
      <formula>0.0000001</formula>
    </cfRule>
  </conditionalFormatting>
  <conditionalFormatting sqref="I21">
    <cfRule type="cellIs" priority="329" dxfId="1" operator="equal" stopIfTrue="1">
      <formula>0</formula>
    </cfRule>
    <cfRule type="cellIs" priority="330" dxfId="956" operator="greaterThan" stopIfTrue="1">
      <formula>0.0000001</formula>
    </cfRule>
  </conditionalFormatting>
  <conditionalFormatting sqref="I21">
    <cfRule type="cellIs" priority="327" dxfId="1" operator="equal" stopIfTrue="1">
      <formula>0</formula>
    </cfRule>
    <cfRule type="cellIs" priority="328" dxfId="955" operator="greaterThan" stopIfTrue="1">
      <formula>0.0000001</formula>
    </cfRule>
  </conditionalFormatting>
  <conditionalFormatting sqref="I21">
    <cfRule type="cellIs" priority="325" dxfId="1" operator="equal" stopIfTrue="1">
      <formula>0</formula>
    </cfRule>
    <cfRule type="cellIs" priority="326" dxfId="955" operator="greaterThan" stopIfTrue="1">
      <formula>0.0000001</formula>
    </cfRule>
  </conditionalFormatting>
  <conditionalFormatting sqref="I21">
    <cfRule type="cellIs" priority="323" dxfId="1" operator="equal" stopIfTrue="1">
      <formula>0</formula>
    </cfRule>
    <cfRule type="cellIs" priority="324" dxfId="956" operator="greaterThan" stopIfTrue="1">
      <formula>0.0000001</formula>
    </cfRule>
  </conditionalFormatting>
  <conditionalFormatting sqref="I21">
    <cfRule type="cellIs" priority="321" dxfId="1" operator="equal" stopIfTrue="1">
      <formula>0</formula>
    </cfRule>
    <cfRule type="cellIs" priority="322" dxfId="956" operator="greaterThan" stopIfTrue="1">
      <formula>0.0000001</formula>
    </cfRule>
  </conditionalFormatting>
  <conditionalFormatting sqref="I21">
    <cfRule type="cellIs" priority="319" dxfId="1" operator="equal" stopIfTrue="1">
      <formula>0</formula>
    </cfRule>
    <cfRule type="cellIs" priority="320" dxfId="955" operator="greaterThan" stopIfTrue="1">
      <formula>0.0000001</formula>
    </cfRule>
  </conditionalFormatting>
  <conditionalFormatting sqref="I21">
    <cfRule type="cellIs" priority="317" dxfId="1" operator="equal" stopIfTrue="1">
      <formula>0</formula>
    </cfRule>
    <cfRule type="cellIs" priority="318" dxfId="956" operator="greaterThan" stopIfTrue="1">
      <formula>0.0000001</formula>
    </cfRule>
  </conditionalFormatting>
  <conditionalFormatting sqref="I21">
    <cfRule type="cellIs" priority="315" dxfId="1" operator="equal" stopIfTrue="1">
      <formula>0</formula>
    </cfRule>
    <cfRule type="cellIs" priority="316" dxfId="956" operator="greaterThan" stopIfTrue="1">
      <formula>0.0000001</formula>
    </cfRule>
  </conditionalFormatting>
  <conditionalFormatting sqref="J21">
    <cfRule type="cellIs" priority="313" dxfId="1" operator="equal" stopIfTrue="1">
      <formula>0</formula>
    </cfRule>
    <cfRule type="cellIs" priority="314" dxfId="954" operator="greaterThan" stopIfTrue="1">
      <formula>0.0000001</formula>
    </cfRule>
  </conditionalFormatting>
  <conditionalFormatting sqref="J21">
    <cfRule type="cellIs" priority="311" dxfId="1" operator="equal" stopIfTrue="1">
      <formula>0</formula>
    </cfRule>
    <cfRule type="cellIs" priority="312" dxfId="955" operator="greaterThan" stopIfTrue="1">
      <formula>0.0000001</formula>
    </cfRule>
  </conditionalFormatting>
  <conditionalFormatting sqref="J21">
    <cfRule type="cellIs" priority="309" dxfId="1" operator="equal" stopIfTrue="1">
      <formula>0</formula>
    </cfRule>
    <cfRule type="cellIs" priority="310" dxfId="955" operator="greaterThan" stopIfTrue="1">
      <formula>0.0000001</formula>
    </cfRule>
  </conditionalFormatting>
  <conditionalFormatting sqref="J21">
    <cfRule type="cellIs" priority="307" dxfId="1" operator="equal" stopIfTrue="1">
      <formula>0</formula>
    </cfRule>
    <cfRule type="cellIs" priority="308" dxfId="956" operator="greaterThan" stopIfTrue="1">
      <formula>0.0000001</formula>
    </cfRule>
  </conditionalFormatting>
  <conditionalFormatting sqref="J21">
    <cfRule type="cellIs" priority="305" dxfId="1" operator="equal" stopIfTrue="1">
      <formula>0</formula>
    </cfRule>
    <cfRule type="cellIs" priority="306" dxfId="956" operator="greaterThan" stopIfTrue="1">
      <formula>0.0000001</formula>
    </cfRule>
  </conditionalFormatting>
  <conditionalFormatting sqref="J21">
    <cfRule type="cellIs" priority="303" dxfId="1" operator="equal" stopIfTrue="1">
      <formula>0</formula>
    </cfRule>
    <cfRule type="cellIs" priority="304" dxfId="955" operator="greaterThan" stopIfTrue="1">
      <formula>0.0000001</formula>
    </cfRule>
  </conditionalFormatting>
  <conditionalFormatting sqref="J21">
    <cfRule type="cellIs" priority="301" dxfId="1" operator="equal" stopIfTrue="1">
      <formula>0</formula>
    </cfRule>
    <cfRule type="cellIs" priority="302" dxfId="956" operator="greaterThan" stopIfTrue="1">
      <formula>0.0000001</formula>
    </cfRule>
  </conditionalFormatting>
  <conditionalFormatting sqref="J21">
    <cfRule type="cellIs" priority="299" dxfId="1" operator="equal" stopIfTrue="1">
      <formula>0</formula>
    </cfRule>
    <cfRule type="cellIs" priority="300" dxfId="956" operator="greaterThan" stopIfTrue="1">
      <formula>0.0000001</formula>
    </cfRule>
  </conditionalFormatting>
  <conditionalFormatting sqref="J21">
    <cfRule type="cellIs" priority="297" dxfId="1" operator="equal" stopIfTrue="1">
      <formula>0</formula>
    </cfRule>
    <cfRule type="cellIs" priority="298" dxfId="955" operator="greaterThan" stopIfTrue="1">
      <formula>0.0000001</formula>
    </cfRule>
  </conditionalFormatting>
  <conditionalFormatting sqref="J21">
    <cfRule type="cellIs" priority="295" dxfId="1" operator="equal" stopIfTrue="1">
      <formula>0</formula>
    </cfRule>
    <cfRule type="cellIs" priority="296" dxfId="955" operator="greaterThan" stopIfTrue="1">
      <formula>0.0000001</formula>
    </cfRule>
  </conditionalFormatting>
  <conditionalFormatting sqref="J21">
    <cfRule type="cellIs" priority="293" dxfId="1" operator="equal" stopIfTrue="1">
      <formula>0</formula>
    </cfRule>
    <cfRule type="cellIs" priority="294" dxfId="956" operator="greaterThan" stopIfTrue="1">
      <formula>0.0000001</formula>
    </cfRule>
  </conditionalFormatting>
  <conditionalFormatting sqref="J21">
    <cfRule type="cellIs" priority="291" dxfId="1" operator="equal" stopIfTrue="1">
      <formula>0</formula>
    </cfRule>
    <cfRule type="cellIs" priority="292" dxfId="956" operator="greaterThan" stopIfTrue="1">
      <formula>0.0000001</formula>
    </cfRule>
  </conditionalFormatting>
  <conditionalFormatting sqref="J21">
    <cfRule type="cellIs" priority="289" dxfId="1" operator="equal" stopIfTrue="1">
      <formula>0</formula>
    </cfRule>
    <cfRule type="cellIs" priority="290" dxfId="955" operator="greaterThan" stopIfTrue="1">
      <formula>0.0000001</formula>
    </cfRule>
  </conditionalFormatting>
  <conditionalFormatting sqref="J21">
    <cfRule type="cellIs" priority="287" dxfId="1" operator="equal" stopIfTrue="1">
      <formula>0</formula>
    </cfRule>
    <cfRule type="cellIs" priority="288" dxfId="956" operator="greaterThan" stopIfTrue="1">
      <formula>0.0000001</formula>
    </cfRule>
  </conditionalFormatting>
  <conditionalFormatting sqref="J21">
    <cfRule type="cellIs" priority="285" dxfId="1" operator="equal" stopIfTrue="1">
      <formula>0</formula>
    </cfRule>
    <cfRule type="cellIs" priority="286" dxfId="956" operator="greaterThan" stopIfTrue="1">
      <formula>0.0000001</formula>
    </cfRule>
  </conditionalFormatting>
  <conditionalFormatting sqref="E19:F19">
    <cfRule type="cellIs" priority="253" dxfId="1" operator="equal" stopIfTrue="1">
      <formula>0</formula>
    </cfRule>
    <cfRule type="cellIs" priority="254" dxfId="954" operator="greaterThan" stopIfTrue="1">
      <formula>0.0000001</formula>
    </cfRule>
  </conditionalFormatting>
  <conditionalFormatting sqref="E19">
    <cfRule type="cellIs" priority="251" dxfId="1" operator="equal" stopIfTrue="1">
      <formula>0</formula>
    </cfRule>
    <cfRule type="cellIs" priority="252" dxfId="955" operator="greaterThan" stopIfTrue="1">
      <formula>0.0000001</formula>
    </cfRule>
  </conditionalFormatting>
  <conditionalFormatting sqref="E19">
    <cfRule type="cellIs" priority="249" dxfId="1" operator="equal" stopIfTrue="1">
      <formula>0</formula>
    </cfRule>
    <cfRule type="cellIs" priority="250" dxfId="955" operator="greaterThan" stopIfTrue="1">
      <formula>0.0000001</formula>
    </cfRule>
  </conditionalFormatting>
  <conditionalFormatting sqref="E19">
    <cfRule type="cellIs" priority="247" dxfId="1" operator="equal" stopIfTrue="1">
      <formula>0</formula>
    </cfRule>
    <cfRule type="cellIs" priority="248" dxfId="956" operator="greaterThan" stopIfTrue="1">
      <formula>0.0000001</formula>
    </cfRule>
  </conditionalFormatting>
  <conditionalFormatting sqref="E19">
    <cfRule type="cellIs" priority="245" dxfId="1" operator="equal" stopIfTrue="1">
      <formula>0</formula>
    </cfRule>
    <cfRule type="cellIs" priority="246" dxfId="956" operator="greaterThan" stopIfTrue="1">
      <formula>0.0000001</formula>
    </cfRule>
  </conditionalFormatting>
  <conditionalFormatting sqref="E19">
    <cfRule type="cellIs" priority="243" dxfId="1" operator="equal" stopIfTrue="1">
      <formula>0</formula>
    </cfRule>
    <cfRule type="cellIs" priority="244" dxfId="955" operator="greaterThan" stopIfTrue="1">
      <formula>0.0000001</formula>
    </cfRule>
  </conditionalFormatting>
  <conditionalFormatting sqref="E19">
    <cfRule type="cellIs" priority="241" dxfId="1" operator="equal" stopIfTrue="1">
      <formula>0</formula>
    </cfRule>
    <cfRule type="cellIs" priority="242" dxfId="956" operator="greaterThan" stopIfTrue="1">
      <formula>0.0000001</formula>
    </cfRule>
  </conditionalFormatting>
  <conditionalFormatting sqref="E19">
    <cfRule type="cellIs" priority="239" dxfId="1" operator="equal" stopIfTrue="1">
      <formula>0</formula>
    </cfRule>
    <cfRule type="cellIs" priority="240" dxfId="956" operator="greaterThan" stopIfTrue="1">
      <formula>0.0000001</formula>
    </cfRule>
  </conditionalFormatting>
  <conditionalFormatting sqref="F19">
    <cfRule type="cellIs" priority="237" dxfId="1" operator="equal" stopIfTrue="1">
      <formula>0</formula>
    </cfRule>
    <cfRule type="cellIs" priority="238" dxfId="955" operator="greaterThan" stopIfTrue="1">
      <formula>0.0000001</formula>
    </cfRule>
  </conditionalFormatting>
  <conditionalFormatting sqref="F19">
    <cfRule type="cellIs" priority="235" dxfId="1" operator="equal" stopIfTrue="1">
      <formula>0</formula>
    </cfRule>
    <cfRule type="cellIs" priority="236" dxfId="955" operator="greaterThan" stopIfTrue="1">
      <formula>0.0000001</formula>
    </cfRule>
  </conditionalFormatting>
  <conditionalFormatting sqref="F19">
    <cfRule type="cellIs" priority="233" dxfId="1" operator="equal" stopIfTrue="1">
      <formula>0</formula>
    </cfRule>
    <cfRule type="cellIs" priority="234" dxfId="956" operator="greaterThan" stopIfTrue="1">
      <formula>0.0000001</formula>
    </cfRule>
  </conditionalFormatting>
  <conditionalFormatting sqref="F19">
    <cfRule type="cellIs" priority="231" dxfId="1" operator="equal" stopIfTrue="1">
      <formula>0</formula>
    </cfRule>
    <cfRule type="cellIs" priority="232" dxfId="956" operator="greaterThan" stopIfTrue="1">
      <formula>0.0000001</formula>
    </cfRule>
  </conditionalFormatting>
  <conditionalFormatting sqref="F19">
    <cfRule type="cellIs" priority="229" dxfId="1" operator="equal" stopIfTrue="1">
      <formula>0</formula>
    </cfRule>
    <cfRule type="cellIs" priority="230" dxfId="955" operator="greaterThan" stopIfTrue="1">
      <formula>0.0000001</formula>
    </cfRule>
  </conditionalFormatting>
  <conditionalFormatting sqref="F19">
    <cfRule type="cellIs" priority="227" dxfId="1" operator="equal" stopIfTrue="1">
      <formula>0</formula>
    </cfRule>
    <cfRule type="cellIs" priority="228" dxfId="956" operator="greaterThan" stopIfTrue="1">
      <formula>0.0000001</formula>
    </cfRule>
  </conditionalFormatting>
  <conditionalFormatting sqref="F19">
    <cfRule type="cellIs" priority="225" dxfId="1" operator="equal" stopIfTrue="1">
      <formula>0</formula>
    </cfRule>
    <cfRule type="cellIs" priority="226" dxfId="956" operator="greaterThan" stopIfTrue="1">
      <formula>0.0000001</formula>
    </cfRule>
  </conditionalFormatting>
  <conditionalFormatting sqref="F19">
    <cfRule type="cellIs" priority="223" dxfId="1" operator="equal" stopIfTrue="1">
      <formula>0</formula>
    </cfRule>
    <cfRule type="cellIs" priority="224" dxfId="955" operator="greaterThan" stopIfTrue="1">
      <formula>0.0000001</formula>
    </cfRule>
  </conditionalFormatting>
  <conditionalFormatting sqref="F19">
    <cfRule type="cellIs" priority="221" dxfId="1" operator="equal" stopIfTrue="1">
      <formula>0</formula>
    </cfRule>
    <cfRule type="cellIs" priority="222" dxfId="955" operator="greaterThan" stopIfTrue="1">
      <formula>0.0000001</formula>
    </cfRule>
  </conditionalFormatting>
  <conditionalFormatting sqref="F19">
    <cfRule type="cellIs" priority="219" dxfId="1" operator="equal" stopIfTrue="1">
      <formula>0</formula>
    </cfRule>
    <cfRule type="cellIs" priority="220" dxfId="956" operator="greaterThan" stopIfTrue="1">
      <formula>0.0000001</formula>
    </cfRule>
  </conditionalFormatting>
  <conditionalFormatting sqref="F19">
    <cfRule type="cellIs" priority="217" dxfId="1" operator="equal" stopIfTrue="1">
      <formula>0</formula>
    </cfRule>
    <cfRule type="cellIs" priority="218" dxfId="956" operator="greaterThan" stopIfTrue="1">
      <formula>0.0000001</formula>
    </cfRule>
  </conditionalFormatting>
  <conditionalFormatting sqref="F19">
    <cfRule type="cellIs" priority="215" dxfId="1" operator="equal" stopIfTrue="1">
      <formula>0</formula>
    </cfRule>
    <cfRule type="cellIs" priority="216" dxfId="955" operator="greaterThan" stopIfTrue="1">
      <formula>0.0000001</formula>
    </cfRule>
  </conditionalFormatting>
  <conditionalFormatting sqref="F19">
    <cfRule type="cellIs" priority="213" dxfId="1" operator="equal" stopIfTrue="1">
      <formula>0</formula>
    </cfRule>
    <cfRule type="cellIs" priority="214" dxfId="956" operator="greaterThan" stopIfTrue="1">
      <formula>0.0000001</formula>
    </cfRule>
  </conditionalFormatting>
  <conditionalFormatting sqref="F19">
    <cfRule type="cellIs" priority="211" dxfId="1" operator="equal" stopIfTrue="1">
      <formula>0</formula>
    </cfRule>
    <cfRule type="cellIs" priority="212" dxfId="956" operator="greaterThan" stopIfTrue="1">
      <formula>0.0000001</formula>
    </cfRule>
  </conditionalFormatting>
  <conditionalFormatting sqref="I19">
    <cfRule type="cellIs" priority="149" dxfId="1" operator="equal" stopIfTrue="1">
      <formula>0</formula>
    </cfRule>
    <cfRule type="cellIs" priority="150" dxfId="954" operator="greaterThan" stopIfTrue="1">
      <formula>0.0000001</formula>
    </cfRule>
  </conditionalFormatting>
  <conditionalFormatting sqref="I19">
    <cfRule type="cellIs" priority="147" dxfId="1" operator="equal" stopIfTrue="1">
      <formula>0</formula>
    </cfRule>
    <cfRule type="cellIs" priority="148" dxfId="955" operator="greaterThan" stopIfTrue="1">
      <formula>0.0000001</formula>
    </cfRule>
  </conditionalFormatting>
  <conditionalFormatting sqref="I19">
    <cfRule type="cellIs" priority="145" dxfId="1" operator="equal" stopIfTrue="1">
      <formula>0</formula>
    </cfRule>
    <cfRule type="cellIs" priority="146" dxfId="955" operator="greaterThan" stopIfTrue="1">
      <formula>0.0000001</formula>
    </cfRule>
  </conditionalFormatting>
  <conditionalFormatting sqref="I19">
    <cfRule type="cellIs" priority="143" dxfId="1" operator="equal" stopIfTrue="1">
      <formula>0</formula>
    </cfRule>
    <cfRule type="cellIs" priority="144" dxfId="956" operator="greaterThan" stopIfTrue="1">
      <formula>0.0000001</formula>
    </cfRule>
  </conditionalFormatting>
  <conditionalFormatting sqref="I19">
    <cfRule type="cellIs" priority="141" dxfId="1" operator="equal" stopIfTrue="1">
      <formula>0</formula>
    </cfRule>
    <cfRule type="cellIs" priority="142" dxfId="956" operator="greaterThan" stopIfTrue="1">
      <formula>0.0000001</formula>
    </cfRule>
  </conditionalFormatting>
  <conditionalFormatting sqref="I19">
    <cfRule type="cellIs" priority="139" dxfId="1" operator="equal" stopIfTrue="1">
      <formula>0</formula>
    </cfRule>
    <cfRule type="cellIs" priority="140" dxfId="955" operator="greaterThan" stopIfTrue="1">
      <formula>0.0000001</formula>
    </cfRule>
  </conditionalFormatting>
  <conditionalFormatting sqref="I19">
    <cfRule type="cellIs" priority="137" dxfId="1" operator="equal" stopIfTrue="1">
      <formula>0</formula>
    </cfRule>
    <cfRule type="cellIs" priority="138" dxfId="956" operator="greaterThan" stopIfTrue="1">
      <formula>0.0000001</formula>
    </cfRule>
  </conditionalFormatting>
  <conditionalFormatting sqref="I19">
    <cfRule type="cellIs" priority="135" dxfId="1" operator="equal" stopIfTrue="1">
      <formula>0</formula>
    </cfRule>
    <cfRule type="cellIs" priority="136" dxfId="956" operator="greaterThan" stopIfTrue="1">
      <formula>0.0000001</formula>
    </cfRule>
  </conditionalFormatting>
  <conditionalFormatting sqref="I19">
    <cfRule type="cellIs" priority="133" dxfId="1" operator="equal" stopIfTrue="1">
      <formula>0</formula>
    </cfRule>
    <cfRule type="cellIs" priority="134" dxfId="955" operator="greaterThan" stopIfTrue="1">
      <formula>0.0000001</formula>
    </cfRule>
  </conditionalFormatting>
  <conditionalFormatting sqref="I19">
    <cfRule type="cellIs" priority="131" dxfId="1" operator="equal" stopIfTrue="1">
      <formula>0</formula>
    </cfRule>
    <cfRule type="cellIs" priority="132" dxfId="955" operator="greaterThan" stopIfTrue="1">
      <formula>0.0000001</formula>
    </cfRule>
  </conditionalFormatting>
  <conditionalFormatting sqref="I19">
    <cfRule type="cellIs" priority="129" dxfId="1" operator="equal" stopIfTrue="1">
      <formula>0</formula>
    </cfRule>
    <cfRule type="cellIs" priority="130" dxfId="956" operator="greaterThan" stopIfTrue="1">
      <formula>0.0000001</formula>
    </cfRule>
  </conditionalFormatting>
  <conditionalFormatting sqref="I19">
    <cfRule type="cellIs" priority="127" dxfId="1" operator="equal" stopIfTrue="1">
      <formula>0</formula>
    </cfRule>
    <cfRule type="cellIs" priority="128" dxfId="956" operator="greaterThan" stopIfTrue="1">
      <formula>0.0000001</formula>
    </cfRule>
  </conditionalFormatting>
  <conditionalFormatting sqref="I19">
    <cfRule type="cellIs" priority="125" dxfId="1" operator="equal" stopIfTrue="1">
      <formula>0</formula>
    </cfRule>
    <cfRule type="cellIs" priority="126" dxfId="955" operator="greaterThan" stopIfTrue="1">
      <formula>0.0000001</formula>
    </cfRule>
  </conditionalFormatting>
  <conditionalFormatting sqref="I19">
    <cfRule type="cellIs" priority="123" dxfId="1" operator="equal" stopIfTrue="1">
      <formula>0</formula>
    </cfRule>
    <cfRule type="cellIs" priority="124" dxfId="956" operator="greaterThan" stopIfTrue="1">
      <formula>0.0000001</formula>
    </cfRule>
  </conditionalFormatting>
  <conditionalFormatting sqref="I19">
    <cfRule type="cellIs" priority="121" dxfId="1" operator="equal" stopIfTrue="1">
      <formula>0</formula>
    </cfRule>
    <cfRule type="cellIs" priority="122" dxfId="956" operator="greaterThan" stopIfTrue="1">
      <formula>0.0000001</formula>
    </cfRule>
  </conditionalFormatting>
  <conditionalFormatting sqref="J19">
    <cfRule type="cellIs" priority="119" dxfId="1" operator="equal" stopIfTrue="1">
      <formula>0</formula>
    </cfRule>
    <cfRule type="cellIs" priority="120" dxfId="954" operator="greaterThan" stopIfTrue="1">
      <formula>0.0000001</formula>
    </cfRule>
  </conditionalFormatting>
  <conditionalFormatting sqref="J19">
    <cfRule type="cellIs" priority="117" dxfId="1" operator="equal" stopIfTrue="1">
      <formula>0</formula>
    </cfRule>
    <cfRule type="cellIs" priority="118" dxfId="955" operator="greaterThan" stopIfTrue="1">
      <formula>0.0000001</formula>
    </cfRule>
  </conditionalFormatting>
  <conditionalFormatting sqref="J19">
    <cfRule type="cellIs" priority="115" dxfId="1" operator="equal" stopIfTrue="1">
      <formula>0</formula>
    </cfRule>
    <cfRule type="cellIs" priority="116" dxfId="955" operator="greaterThan" stopIfTrue="1">
      <formula>0.0000001</formula>
    </cfRule>
  </conditionalFormatting>
  <conditionalFormatting sqref="J19">
    <cfRule type="cellIs" priority="113" dxfId="1" operator="equal" stopIfTrue="1">
      <formula>0</formula>
    </cfRule>
    <cfRule type="cellIs" priority="114" dxfId="956" operator="greaterThan" stopIfTrue="1">
      <formula>0.0000001</formula>
    </cfRule>
  </conditionalFormatting>
  <conditionalFormatting sqref="J19">
    <cfRule type="cellIs" priority="111" dxfId="1" operator="equal" stopIfTrue="1">
      <formula>0</formula>
    </cfRule>
    <cfRule type="cellIs" priority="112" dxfId="956" operator="greaterThan" stopIfTrue="1">
      <formula>0.0000001</formula>
    </cfRule>
  </conditionalFormatting>
  <conditionalFormatting sqref="J19">
    <cfRule type="cellIs" priority="109" dxfId="1" operator="equal" stopIfTrue="1">
      <formula>0</formula>
    </cfRule>
    <cfRule type="cellIs" priority="110" dxfId="955" operator="greaterThan" stopIfTrue="1">
      <formula>0.0000001</formula>
    </cfRule>
  </conditionalFormatting>
  <conditionalFormatting sqref="J19">
    <cfRule type="cellIs" priority="107" dxfId="1" operator="equal" stopIfTrue="1">
      <formula>0</formula>
    </cfRule>
    <cfRule type="cellIs" priority="108" dxfId="956" operator="greaterThan" stopIfTrue="1">
      <formula>0.0000001</formula>
    </cfRule>
  </conditionalFormatting>
  <conditionalFormatting sqref="J19">
    <cfRule type="cellIs" priority="105" dxfId="1" operator="equal" stopIfTrue="1">
      <formula>0</formula>
    </cfRule>
    <cfRule type="cellIs" priority="106" dxfId="956" operator="greaterThan" stopIfTrue="1">
      <formula>0.0000001</formula>
    </cfRule>
  </conditionalFormatting>
  <conditionalFormatting sqref="J19">
    <cfRule type="cellIs" priority="103" dxfId="1" operator="equal" stopIfTrue="1">
      <formula>0</formula>
    </cfRule>
    <cfRule type="cellIs" priority="104" dxfId="955" operator="greaterThan" stopIfTrue="1">
      <formula>0.0000001</formula>
    </cfRule>
  </conditionalFormatting>
  <conditionalFormatting sqref="J19">
    <cfRule type="cellIs" priority="101" dxfId="1" operator="equal" stopIfTrue="1">
      <formula>0</formula>
    </cfRule>
    <cfRule type="cellIs" priority="102" dxfId="955" operator="greaterThan" stopIfTrue="1">
      <formula>0.0000001</formula>
    </cfRule>
  </conditionalFormatting>
  <conditionalFormatting sqref="J19">
    <cfRule type="cellIs" priority="99" dxfId="1" operator="equal" stopIfTrue="1">
      <formula>0</formula>
    </cfRule>
    <cfRule type="cellIs" priority="100" dxfId="956" operator="greaterThan" stopIfTrue="1">
      <formula>0.0000001</formula>
    </cfRule>
  </conditionalFormatting>
  <conditionalFormatting sqref="J19">
    <cfRule type="cellIs" priority="97" dxfId="1" operator="equal" stopIfTrue="1">
      <formula>0</formula>
    </cfRule>
    <cfRule type="cellIs" priority="98" dxfId="956" operator="greaterThan" stopIfTrue="1">
      <formula>0.0000001</formula>
    </cfRule>
  </conditionalFormatting>
  <conditionalFormatting sqref="J19">
    <cfRule type="cellIs" priority="95" dxfId="1" operator="equal" stopIfTrue="1">
      <formula>0</formula>
    </cfRule>
    <cfRule type="cellIs" priority="96" dxfId="955" operator="greaterThan" stopIfTrue="1">
      <formula>0.0000001</formula>
    </cfRule>
  </conditionalFormatting>
  <conditionalFormatting sqref="J19">
    <cfRule type="cellIs" priority="93" dxfId="1" operator="equal" stopIfTrue="1">
      <formula>0</formula>
    </cfRule>
    <cfRule type="cellIs" priority="94" dxfId="956" operator="greaterThan" stopIfTrue="1">
      <formula>0.0000001</formula>
    </cfRule>
  </conditionalFormatting>
  <conditionalFormatting sqref="J19">
    <cfRule type="cellIs" priority="91" dxfId="1" operator="equal" stopIfTrue="1">
      <formula>0</formula>
    </cfRule>
    <cfRule type="cellIs" priority="92" dxfId="956" operator="greaterThan" stopIfTrue="1">
      <formula>0.0000001</formula>
    </cfRule>
  </conditionalFormatting>
  <conditionalFormatting sqref="G19">
    <cfRule type="cellIs" priority="59" dxfId="1" operator="equal" stopIfTrue="1">
      <formula>0</formula>
    </cfRule>
    <cfRule type="cellIs" priority="60" dxfId="954" operator="greaterThan" stopIfTrue="1">
      <formula>0.0000001</formula>
    </cfRule>
  </conditionalFormatting>
  <conditionalFormatting sqref="G19">
    <cfRule type="cellIs" priority="57" dxfId="1" operator="equal" stopIfTrue="1">
      <formula>0</formula>
    </cfRule>
    <cfRule type="cellIs" priority="58" dxfId="955" operator="greaterThan" stopIfTrue="1">
      <formula>0.0000001</formula>
    </cfRule>
  </conditionalFormatting>
  <conditionalFormatting sqref="G19">
    <cfRule type="cellIs" priority="55" dxfId="1" operator="equal" stopIfTrue="1">
      <formula>0</formula>
    </cfRule>
    <cfRule type="cellIs" priority="56" dxfId="955" operator="greaterThan" stopIfTrue="1">
      <formula>0.0000001</formula>
    </cfRule>
  </conditionalFormatting>
  <conditionalFormatting sqref="G19">
    <cfRule type="cellIs" priority="53" dxfId="1" operator="equal" stopIfTrue="1">
      <formula>0</formula>
    </cfRule>
    <cfRule type="cellIs" priority="54" dxfId="956" operator="greaterThan" stopIfTrue="1">
      <formula>0.0000001</formula>
    </cfRule>
  </conditionalFormatting>
  <conditionalFormatting sqref="G19">
    <cfRule type="cellIs" priority="51" dxfId="1" operator="equal" stopIfTrue="1">
      <formula>0</formula>
    </cfRule>
    <cfRule type="cellIs" priority="52" dxfId="956" operator="greaterThan" stopIfTrue="1">
      <formula>0.0000001</formula>
    </cfRule>
  </conditionalFormatting>
  <conditionalFormatting sqref="G19">
    <cfRule type="cellIs" priority="49" dxfId="1" operator="equal" stopIfTrue="1">
      <formula>0</formula>
    </cfRule>
    <cfRule type="cellIs" priority="50" dxfId="955" operator="greaterThan" stopIfTrue="1">
      <formula>0.0000001</formula>
    </cfRule>
  </conditionalFormatting>
  <conditionalFormatting sqref="G19">
    <cfRule type="cellIs" priority="47" dxfId="1" operator="equal" stopIfTrue="1">
      <formula>0</formula>
    </cfRule>
    <cfRule type="cellIs" priority="48" dxfId="956" operator="greaterThan" stopIfTrue="1">
      <formula>0.0000001</formula>
    </cfRule>
  </conditionalFormatting>
  <conditionalFormatting sqref="G19">
    <cfRule type="cellIs" priority="45" dxfId="1" operator="equal" stopIfTrue="1">
      <formula>0</formula>
    </cfRule>
    <cfRule type="cellIs" priority="46" dxfId="956" operator="greaterThan" stopIfTrue="1">
      <formula>0.0000001</formula>
    </cfRule>
  </conditionalFormatting>
  <conditionalFormatting sqref="G19">
    <cfRule type="cellIs" priority="43" dxfId="1" operator="equal" stopIfTrue="1">
      <formula>0</formula>
    </cfRule>
    <cfRule type="cellIs" priority="44" dxfId="955" operator="greaterThan" stopIfTrue="1">
      <formula>0.0000001</formula>
    </cfRule>
  </conditionalFormatting>
  <conditionalFormatting sqref="G19">
    <cfRule type="cellIs" priority="41" dxfId="1" operator="equal" stopIfTrue="1">
      <formula>0</formula>
    </cfRule>
    <cfRule type="cellIs" priority="42" dxfId="955" operator="greaterThan" stopIfTrue="1">
      <formula>0.0000001</formula>
    </cfRule>
  </conditionalFormatting>
  <conditionalFormatting sqref="G19">
    <cfRule type="cellIs" priority="39" dxfId="1" operator="equal" stopIfTrue="1">
      <formula>0</formula>
    </cfRule>
    <cfRule type="cellIs" priority="40" dxfId="956" operator="greaterThan" stopIfTrue="1">
      <formula>0.0000001</formula>
    </cfRule>
  </conditionalFormatting>
  <conditionalFormatting sqref="G19">
    <cfRule type="cellIs" priority="37" dxfId="1" operator="equal" stopIfTrue="1">
      <formula>0</formula>
    </cfRule>
    <cfRule type="cellIs" priority="38" dxfId="956" operator="greaterThan" stopIfTrue="1">
      <formula>0.0000001</formula>
    </cfRule>
  </conditionalFormatting>
  <conditionalFormatting sqref="G19">
    <cfRule type="cellIs" priority="35" dxfId="1" operator="equal" stopIfTrue="1">
      <formula>0</formula>
    </cfRule>
    <cfRule type="cellIs" priority="36" dxfId="955" operator="greaterThan" stopIfTrue="1">
      <formula>0.0000001</formula>
    </cfRule>
  </conditionalFormatting>
  <conditionalFormatting sqref="G19">
    <cfRule type="cellIs" priority="33" dxfId="1" operator="equal" stopIfTrue="1">
      <formula>0</formula>
    </cfRule>
    <cfRule type="cellIs" priority="34" dxfId="956" operator="greaterThan" stopIfTrue="1">
      <formula>0.0000001</formula>
    </cfRule>
  </conditionalFormatting>
  <conditionalFormatting sqref="G19">
    <cfRule type="cellIs" priority="31" dxfId="1" operator="equal" stopIfTrue="1">
      <formula>0</formula>
    </cfRule>
    <cfRule type="cellIs" priority="32" dxfId="956" operator="greaterThan" stopIfTrue="1">
      <formula>0.0000001</formula>
    </cfRule>
  </conditionalFormatting>
  <conditionalFormatting sqref="H19">
    <cfRule type="cellIs" priority="29" dxfId="1" operator="equal" stopIfTrue="1">
      <formula>0</formula>
    </cfRule>
    <cfRule type="cellIs" priority="30" dxfId="954" operator="greaterThan" stopIfTrue="1">
      <formula>0.0000001</formula>
    </cfRule>
  </conditionalFormatting>
  <conditionalFormatting sqref="H19">
    <cfRule type="cellIs" priority="27" dxfId="1" operator="equal" stopIfTrue="1">
      <formula>0</formula>
    </cfRule>
    <cfRule type="cellIs" priority="28" dxfId="955" operator="greaterThan" stopIfTrue="1">
      <formula>0.0000001</formula>
    </cfRule>
  </conditionalFormatting>
  <conditionalFormatting sqref="H19">
    <cfRule type="cellIs" priority="25" dxfId="1" operator="equal" stopIfTrue="1">
      <formula>0</formula>
    </cfRule>
    <cfRule type="cellIs" priority="26" dxfId="955" operator="greaterThan" stopIfTrue="1">
      <formula>0.0000001</formula>
    </cfRule>
  </conditionalFormatting>
  <conditionalFormatting sqref="H19">
    <cfRule type="cellIs" priority="23" dxfId="1" operator="equal" stopIfTrue="1">
      <formula>0</formula>
    </cfRule>
    <cfRule type="cellIs" priority="24" dxfId="956" operator="greaterThan" stopIfTrue="1">
      <formula>0.0000001</formula>
    </cfRule>
  </conditionalFormatting>
  <conditionalFormatting sqref="H19">
    <cfRule type="cellIs" priority="21" dxfId="1" operator="equal" stopIfTrue="1">
      <formula>0</formula>
    </cfRule>
    <cfRule type="cellIs" priority="22" dxfId="956" operator="greaterThan" stopIfTrue="1">
      <formula>0.0000001</formula>
    </cfRule>
  </conditionalFormatting>
  <conditionalFormatting sqref="H19">
    <cfRule type="cellIs" priority="19" dxfId="1" operator="equal" stopIfTrue="1">
      <formula>0</formula>
    </cfRule>
    <cfRule type="cellIs" priority="20" dxfId="955" operator="greaterThan" stopIfTrue="1">
      <formula>0.0000001</formula>
    </cfRule>
  </conditionalFormatting>
  <conditionalFormatting sqref="H19">
    <cfRule type="cellIs" priority="17" dxfId="1" operator="equal" stopIfTrue="1">
      <formula>0</formula>
    </cfRule>
    <cfRule type="cellIs" priority="18" dxfId="956" operator="greaterThan" stopIfTrue="1">
      <formula>0.0000001</formula>
    </cfRule>
  </conditionalFormatting>
  <conditionalFormatting sqref="H19">
    <cfRule type="cellIs" priority="15" dxfId="1" operator="equal" stopIfTrue="1">
      <formula>0</formula>
    </cfRule>
    <cfRule type="cellIs" priority="16" dxfId="956" operator="greaterThan" stopIfTrue="1">
      <formula>0.0000001</formula>
    </cfRule>
  </conditionalFormatting>
  <conditionalFormatting sqref="H19">
    <cfRule type="cellIs" priority="13" dxfId="1" operator="equal" stopIfTrue="1">
      <formula>0</formula>
    </cfRule>
    <cfRule type="cellIs" priority="14" dxfId="955" operator="greaterThan" stopIfTrue="1">
      <formula>0.0000001</formula>
    </cfRule>
  </conditionalFormatting>
  <conditionalFormatting sqref="H19">
    <cfRule type="cellIs" priority="11" dxfId="1" operator="equal" stopIfTrue="1">
      <formula>0</formula>
    </cfRule>
    <cfRule type="cellIs" priority="12" dxfId="955" operator="greaterThan" stopIfTrue="1">
      <formula>0.0000001</formula>
    </cfRule>
  </conditionalFormatting>
  <conditionalFormatting sqref="H19">
    <cfRule type="cellIs" priority="9" dxfId="1" operator="equal" stopIfTrue="1">
      <formula>0</formula>
    </cfRule>
    <cfRule type="cellIs" priority="10" dxfId="956" operator="greaterThan" stopIfTrue="1">
      <formula>0.0000001</formula>
    </cfRule>
  </conditionalFormatting>
  <conditionalFormatting sqref="H19">
    <cfRule type="cellIs" priority="7" dxfId="1" operator="equal" stopIfTrue="1">
      <formula>0</formula>
    </cfRule>
    <cfRule type="cellIs" priority="8" dxfId="956" operator="greaterThan" stopIfTrue="1">
      <formula>0.0000001</formula>
    </cfRule>
  </conditionalFormatting>
  <conditionalFormatting sqref="H19">
    <cfRule type="cellIs" priority="5" dxfId="1" operator="equal" stopIfTrue="1">
      <formula>0</formula>
    </cfRule>
    <cfRule type="cellIs" priority="6" dxfId="955" operator="greaterThan" stopIfTrue="1">
      <formula>0.0000001</formula>
    </cfRule>
  </conditionalFormatting>
  <conditionalFormatting sqref="H19">
    <cfRule type="cellIs" priority="3" dxfId="1" operator="equal" stopIfTrue="1">
      <formula>0</formula>
    </cfRule>
    <cfRule type="cellIs" priority="4" dxfId="956" operator="greaterThan" stopIfTrue="1">
      <formula>0.0000001</formula>
    </cfRule>
  </conditionalFormatting>
  <conditionalFormatting sqref="H19">
    <cfRule type="cellIs" priority="1" dxfId="1" operator="equal" stopIfTrue="1">
      <formula>0</formula>
    </cfRule>
    <cfRule type="cellIs" priority="2" dxfId="956" operator="greaterThan" stopIfTrue="1">
      <formula>0.0000001</formula>
    </cfRule>
  </conditionalFormatting>
  <printOptions horizontalCentered="1"/>
  <pageMargins left="0.1968503937007874" right="0.1968503937007874" top="0.7874015748031497" bottom="0.35433070866141736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90" zoomScalePageLayoutView="0" workbookViewId="0" topLeftCell="A4">
      <selection activeCell="G10" sqref="G10"/>
    </sheetView>
  </sheetViews>
  <sheetFormatPr defaultColWidth="9.140625" defaultRowHeight="12.75"/>
  <cols>
    <col min="1" max="1" width="14.00390625" style="56" customWidth="1"/>
    <col min="2" max="2" width="79.28125" style="277" customWidth="1"/>
    <col min="3" max="3" width="21.140625" style="330" customWidth="1"/>
    <col min="4" max="4" width="21.57421875" style="330" customWidth="1"/>
    <col min="5" max="5" width="21.7109375" style="334" customWidth="1"/>
    <col min="6" max="16384" width="9.140625" style="323" customWidth="1"/>
  </cols>
  <sheetData>
    <row r="1" spans="1:5" ht="30.75" customHeight="1">
      <c r="A1" s="45"/>
      <c r="B1" s="29"/>
      <c r="C1" s="29"/>
      <c r="D1" s="29"/>
      <c r="E1" s="29"/>
    </row>
    <row r="2" spans="1:5" ht="12.75">
      <c r="A2" s="45"/>
      <c r="B2" s="111"/>
      <c r="C2" s="111"/>
      <c r="D2" s="111"/>
      <c r="E2" s="111"/>
    </row>
    <row r="3" spans="1:5" ht="9.75" customHeight="1">
      <c r="A3" s="45"/>
      <c r="B3" s="111"/>
      <c r="C3" s="111"/>
      <c r="D3" s="111"/>
      <c r="E3" s="111"/>
    </row>
    <row r="4" spans="1:5" ht="18">
      <c r="A4" s="45"/>
      <c r="B4" s="33"/>
      <c r="C4" s="33"/>
      <c r="D4" s="33"/>
      <c r="E4" s="33"/>
    </row>
    <row r="5" spans="1:5" ht="25.5" customHeight="1" thickBot="1">
      <c r="A5" s="45"/>
      <c r="B5" s="278"/>
      <c r="C5" s="324"/>
      <c r="D5" s="324"/>
      <c r="E5" s="324"/>
    </row>
    <row r="6" spans="1:5" s="325" customFormat="1" ht="16.5" customHeight="1">
      <c r="A6" s="58" t="s">
        <v>0</v>
      </c>
      <c r="B6" s="59" t="str">
        <f>Orçamento!D6</f>
        <v>PAVIMENTAÇÃO DA ESTRADA DA CRUZ GRANDE - TRECHO 1B</v>
      </c>
      <c r="C6" s="335"/>
      <c r="D6" s="335"/>
      <c r="E6" s="336"/>
    </row>
    <row r="7" spans="1:5" s="325" customFormat="1" ht="7.5" customHeight="1">
      <c r="A7" s="337"/>
      <c r="B7" s="304"/>
      <c r="C7" s="338"/>
      <c r="D7" s="338"/>
      <c r="E7" s="339"/>
    </row>
    <row r="8" spans="1:5" s="325" customFormat="1" ht="30">
      <c r="A8" s="409" t="s">
        <v>183</v>
      </c>
      <c r="B8" s="382"/>
      <c r="C8" s="159"/>
      <c r="D8" s="340" t="str">
        <f>Orçamento!F8</f>
        <v>Área de intervenção:</v>
      </c>
      <c r="E8" s="341">
        <f>Orçamento!H8</f>
        <v>4228.24</v>
      </c>
    </row>
    <row r="9" spans="1:5" s="325" customFormat="1" ht="7.5" customHeight="1">
      <c r="A9" s="337"/>
      <c r="B9" s="304"/>
      <c r="C9" s="159"/>
      <c r="D9" s="342"/>
      <c r="E9" s="343"/>
    </row>
    <row r="10" spans="1:5" s="325" customFormat="1" ht="18" customHeight="1">
      <c r="A10" s="337" t="s">
        <v>4</v>
      </c>
      <c r="B10" s="344" t="str">
        <f>Orçamento!D10</f>
        <v>Estrada da Cruz Grande - Itapevi - SP</v>
      </c>
      <c r="C10" s="159"/>
      <c r="D10" s="340" t="str">
        <f>Orçamento!F10</f>
        <v>Investimento:</v>
      </c>
      <c r="E10" s="345">
        <f>Orçamento!H10</f>
        <v>0</v>
      </c>
    </row>
    <row r="11" spans="1:5" s="325" customFormat="1" ht="7.5" customHeight="1">
      <c r="A11" s="337"/>
      <c r="B11" s="304"/>
      <c r="C11" s="159"/>
      <c r="D11" s="342"/>
      <c r="E11" s="343"/>
    </row>
    <row r="12" spans="1:5" s="325" customFormat="1" ht="18" customHeight="1">
      <c r="A12" s="337"/>
      <c r="B12" s="162"/>
      <c r="C12" s="159"/>
      <c r="D12" s="340" t="str">
        <f>Orçamento!F12</f>
        <v>Invest./Área:</v>
      </c>
      <c r="E12" s="27">
        <f>Orçamento!H12</f>
        <v>0</v>
      </c>
    </row>
    <row r="13" spans="1:5" ht="7.5" customHeight="1" thickBot="1">
      <c r="A13" s="346"/>
      <c r="B13" s="347"/>
      <c r="C13" s="347"/>
      <c r="D13" s="347"/>
      <c r="E13" s="348"/>
    </row>
    <row r="14" spans="1:5" ht="18" customHeight="1" thickBot="1">
      <c r="A14" s="410"/>
      <c r="B14" s="410"/>
      <c r="C14" s="410"/>
      <c r="D14" s="410"/>
      <c r="E14" s="410"/>
    </row>
    <row r="15" spans="1:5" s="326" customFormat="1" ht="39.75" customHeight="1">
      <c r="A15" s="349" t="s">
        <v>6</v>
      </c>
      <c r="B15" s="184" t="s">
        <v>8</v>
      </c>
      <c r="C15" s="5" t="s">
        <v>129</v>
      </c>
      <c r="D15" s="5" t="s">
        <v>131</v>
      </c>
      <c r="E15" s="350" t="s">
        <v>11</v>
      </c>
    </row>
    <row r="16" spans="1:5" s="327" customFormat="1" ht="30" customHeight="1">
      <c r="A16" s="351">
        <f>Orçamento!A15</f>
        <v>1</v>
      </c>
      <c r="B16" s="352" t="str">
        <f>Orçamento!D15</f>
        <v>ADMINISTRAÇÃO LOCAL</v>
      </c>
      <c r="C16" s="2">
        <f>VLOOKUP(B16,Orçamento!$D$15:$K$75,2,FALSE)</f>
        <v>0</v>
      </c>
      <c r="D16" s="2">
        <f>VLOOKUP(B16,Orçamento!$D$15:$K$75,7,FALSE)</f>
        <v>0</v>
      </c>
      <c r="E16" s="3" t="e">
        <f>VLOOKUP(B16,Orçamento!$D$15:$K87,8,FALSE)</f>
        <v>#DIV/0!</v>
      </c>
    </row>
    <row r="17" spans="1:5" s="327" customFormat="1" ht="30" customHeight="1">
      <c r="A17" s="351">
        <f>Orçamento!A19</f>
        <v>2</v>
      </c>
      <c r="B17" s="352" t="str">
        <f>Orçamento!D19</f>
        <v>INSTALAÇÕES PROVISÓRIAS</v>
      </c>
      <c r="C17" s="2">
        <f>VLOOKUP(B17,Orçamento!$D$15:$K$75,2,FALSE)</f>
        <v>0</v>
      </c>
      <c r="D17" s="2">
        <f>VLOOKUP(B17,Orçamento!$D$15:$K$75,7,FALSE)</f>
        <v>0</v>
      </c>
      <c r="E17" s="3" t="e">
        <f>VLOOKUP(B17,Orçamento!$D$15:$K88,8,FALSE)</f>
        <v>#DIV/0!</v>
      </c>
    </row>
    <row r="18" spans="1:5" s="327" customFormat="1" ht="30" customHeight="1">
      <c r="A18" s="351">
        <f>Orçamento!A23</f>
        <v>3</v>
      </c>
      <c r="B18" s="352" t="str">
        <f>Orçamento!D23</f>
        <v>PROJETOS</v>
      </c>
      <c r="C18" s="2">
        <f>VLOOKUP(B18,Orçamento!$D$15:$K$75,2,FALSE)</f>
        <v>0</v>
      </c>
      <c r="D18" s="2">
        <f>VLOOKUP(B18,Orçamento!$D$15:$K$75,7,FALSE)</f>
        <v>0</v>
      </c>
      <c r="E18" s="3" t="e">
        <f>VLOOKUP(B18,Orçamento!$D$15:$K89,8,FALSE)</f>
        <v>#DIV/0!</v>
      </c>
    </row>
    <row r="19" spans="1:5" s="327" customFormat="1" ht="30" customHeight="1">
      <c r="A19" s="351">
        <f>Orçamento!A27</f>
        <v>4</v>
      </c>
      <c r="B19" s="352" t="str">
        <f>Orçamento!D27</f>
        <v>PAVIMENTAÇÃO</v>
      </c>
      <c r="C19" s="2">
        <f>VLOOKUP(B19,Orçamento!$D$15:$K$75,2,FALSE)</f>
        <v>0</v>
      </c>
      <c r="D19" s="2">
        <f>VLOOKUP(B19,Orçamento!$D$15:$K$75,7,FALSE)</f>
        <v>0</v>
      </c>
      <c r="E19" s="3" t="e">
        <f>VLOOKUP(B19,Orçamento!$D$15:$K90,8,FALSE)</f>
        <v>#DIV/0!</v>
      </c>
    </row>
    <row r="20" spans="1:5" s="327" customFormat="1" ht="30" customHeight="1">
      <c r="A20" s="351">
        <f>Orçamento!A51</f>
        <v>5</v>
      </c>
      <c r="B20" s="352" t="str">
        <f>Orçamento!D51</f>
        <v>DRENAGEM</v>
      </c>
      <c r="C20" s="2">
        <f>VLOOKUP(B20,Orçamento!$D$15:$K$75,2,FALSE)</f>
        <v>0</v>
      </c>
      <c r="D20" s="2">
        <f>VLOOKUP(B20,Orçamento!$D$15:$K$75,7,FALSE)</f>
        <v>0</v>
      </c>
      <c r="E20" s="3" t="e">
        <f>VLOOKUP(B20,Orçamento!$D$15:$K91,8,FALSE)</f>
        <v>#DIV/0!</v>
      </c>
    </row>
    <row r="21" spans="1:5" s="327" customFormat="1" ht="30" customHeight="1">
      <c r="A21" s="351">
        <f>Orçamento!A69</f>
        <v>6</v>
      </c>
      <c r="B21" s="352" t="str">
        <f>Orçamento!D69</f>
        <v>SINALIZAÇÃO</v>
      </c>
      <c r="C21" s="2">
        <f>VLOOKUP(B21,Orçamento!$D$15:$K$75,2,FALSE)</f>
        <v>0</v>
      </c>
      <c r="D21" s="2">
        <f>VLOOKUP(B21,Orçamento!$D$15:$K$75,7,FALSE)</f>
        <v>0</v>
      </c>
      <c r="E21" s="3" t="e">
        <f>VLOOKUP(B21,Orçamento!$D$15:$K92,8,FALSE)</f>
        <v>#DIV/0!</v>
      </c>
    </row>
    <row r="22" spans="1:5" ht="27" customHeight="1" thickBot="1">
      <c r="A22" s="411" t="s">
        <v>64</v>
      </c>
      <c r="B22" s="411"/>
      <c r="C22" s="4">
        <f>SUM(C16:C21)</f>
        <v>0</v>
      </c>
      <c r="D22" s="4">
        <f>SUM(D16:D21)</f>
        <v>0</v>
      </c>
      <c r="E22" s="106" t="e">
        <f>SUM(E16:E21)</f>
        <v>#DIV/0!</v>
      </c>
    </row>
    <row r="23" spans="1:5" ht="12.75" customHeight="1">
      <c r="A23" s="43"/>
      <c r="B23" s="43"/>
      <c r="C23" s="328"/>
      <c r="D23" s="328"/>
      <c r="E23" s="329"/>
    </row>
    <row r="24" spans="1:5" ht="12.75" customHeight="1">
      <c r="A24" s="43"/>
      <c r="B24" s="43"/>
      <c r="C24" s="328"/>
      <c r="D24" s="57"/>
      <c r="E24" s="329"/>
    </row>
    <row r="25" spans="1:5" ht="12.75" customHeight="1">
      <c r="A25" s="43"/>
      <c r="B25" s="43"/>
      <c r="D25" s="57"/>
      <c r="E25" s="329"/>
    </row>
    <row r="26" spans="1:5" ht="15" customHeight="1">
      <c r="A26" s="45"/>
      <c r="B26" s="45"/>
      <c r="E26" s="57"/>
    </row>
    <row r="27" spans="1:5" ht="12.75" customHeight="1">
      <c r="A27" s="43"/>
      <c r="B27" s="331"/>
      <c r="C27" s="328"/>
      <c r="D27" s="328"/>
      <c r="E27" s="329"/>
    </row>
    <row r="28" spans="1:5" ht="12.75" customHeight="1">
      <c r="A28" s="43"/>
      <c r="B28" s="43"/>
      <c r="C28" s="328"/>
      <c r="D28" s="328"/>
      <c r="E28" s="329"/>
    </row>
    <row r="29" spans="1:5" ht="12.75" customHeight="1">
      <c r="A29" s="43"/>
      <c r="B29" s="331"/>
      <c r="C29" s="328"/>
      <c r="D29" s="328"/>
      <c r="E29" s="329"/>
    </row>
    <row r="30" spans="1:5" ht="12.75" customHeight="1">
      <c r="A30" s="43"/>
      <c r="B30" s="43"/>
      <c r="C30" s="125"/>
      <c r="D30" s="125"/>
      <c r="E30" s="125"/>
    </row>
    <row r="31" spans="2:5" ht="15" customHeight="1">
      <c r="B31" s="332"/>
      <c r="C31" s="124"/>
      <c r="D31" s="124"/>
      <c r="E31" s="124"/>
    </row>
    <row r="32" spans="2:5" ht="12.75" customHeight="1">
      <c r="B32" s="54"/>
      <c r="C32" s="333"/>
      <c r="D32" s="333"/>
      <c r="E32" s="333"/>
    </row>
    <row r="33" spans="2:5" ht="12.75" customHeight="1">
      <c r="B33" s="54"/>
      <c r="C33" s="333"/>
      <c r="D33" s="333"/>
      <c r="E33" s="333"/>
    </row>
    <row r="34" spans="2:5" ht="12.75" customHeight="1">
      <c r="B34" s="56"/>
      <c r="C34" s="333"/>
      <c r="D34" s="333"/>
      <c r="E34" s="333"/>
    </row>
  </sheetData>
  <sheetProtection password="CC53" sheet="1" formatCells="0" formatColumns="0" formatRows="0" selectLockedCells="1"/>
  <autoFilter ref="A15:E22"/>
  <mergeCells count="3">
    <mergeCell ref="A8:B8"/>
    <mergeCell ref="A14:E14"/>
    <mergeCell ref="A22:B22"/>
  </mergeCells>
  <printOptions horizontalCentered="1"/>
  <pageMargins left="0.5905511811023623" right="0.1968503937007874" top="0.7874015748031497" bottom="0.3937007874015748" header="0.5118110236220472" footer="0"/>
  <pageSetup fitToHeight="0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85" zoomScaleNormal="55" zoomScaleSheetLayoutView="85" zoomScalePageLayoutView="0" workbookViewId="0" topLeftCell="A1">
      <selection activeCell="F18" sqref="F18:F19"/>
    </sheetView>
  </sheetViews>
  <sheetFormatPr defaultColWidth="9.140625" defaultRowHeight="12.75"/>
  <cols>
    <col min="1" max="1" width="14.00390625" style="30" customWidth="1"/>
    <col min="2" max="2" width="12.57421875" style="30" customWidth="1"/>
    <col min="3" max="3" width="52.7109375" style="30" customWidth="1"/>
    <col min="4" max="4" width="6.00390625" style="30" customWidth="1"/>
    <col min="5" max="5" width="9.00390625" style="30" customWidth="1"/>
    <col min="6" max="6" width="16.421875" style="30" customWidth="1"/>
    <col min="7" max="7" width="18.00390625" style="30" customWidth="1"/>
    <col min="8" max="8" width="5.00390625" style="30" bestFit="1" customWidth="1"/>
    <col min="9" max="9" width="14.00390625" style="30" customWidth="1"/>
    <col min="10" max="10" width="5.00390625" style="30" bestFit="1" customWidth="1"/>
    <col min="11" max="11" width="13.140625" style="30" customWidth="1"/>
    <col min="12" max="12" width="12.57421875" style="30" bestFit="1" customWidth="1"/>
    <col min="13" max="13" width="9.140625" style="30" customWidth="1"/>
    <col min="14" max="14" width="13.28125" style="30" bestFit="1" customWidth="1"/>
    <col min="15" max="16384" width="9.140625" style="30" customWidth="1"/>
  </cols>
  <sheetData>
    <row r="1" spans="1:9" ht="30">
      <c r="A1" s="45"/>
      <c r="B1" s="29"/>
      <c r="C1" s="29"/>
      <c r="D1" s="29"/>
      <c r="E1" s="29"/>
      <c r="F1" s="29"/>
      <c r="G1" s="29"/>
      <c r="H1" s="29"/>
      <c r="I1" s="29"/>
    </row>
    <row r="2" spans="1:9" ht="12.75">
      <c r="A2" s="45"/>
      <c r="B2" s="31"/>
      <c r="C2" s="31"/>
      <c r="D2" s="31"/>
      <c r="E2" s="31"/>
      <c r="F2" s="31"/>
      <c r="G2" s="31"/>
      <c r="H2" s="31"/>
      <c r="I2" s="31"/>
    </row>
    <row r="3" spans="1:9" ht="12.75">
      <c r="A3" s="45"/>
      <c r="B3" s="111"/>
      <c r="C3" s="111"/>
      <c r="D3" s="111"/>
      <c r="E3" s="111"/>
      <c r="F3" s="111"/>
      <c r="G3" s="32"/>
      <c r="H3" s="32"/>
      <c r="I3" s="32"/>
    </row>
    <row r="4" spans="1:9" ht="18">
      <c r="A4" s="45"/>
      <c r="B4" s="33"/>
      <c r="C4" s="33"/>
      <c r="D4" s="33"/>
      <c r="E4" s="33"/>
      <c r="F4" s="33"/>
      <c r="G4" s="33"/>
      <c r="H4" s="33"/>
      <c r="I4" s="33"/>
    </row>
    <row r="5" spans="1:9" ht="13.5" thickBot="1">
      <c r="A5" s="112"/>
      <c r="B5" s="113"/>
      <c r="C5" s="114"/>
      <c r="D5" s="114"/>
      <c r="E5" s="115"/>
      <c r="F5" s="115"/>
      <c r="G5" s="116"/>
      <c r="H5" s="32"/>
      <c r="I5" s="32"/>
    </row>
    <row r="6" spans="1:12" ht="15.75" customHeight="1">
      <c r="A6" s="58" t="s">
        <v>0</v>
      </c>
      <c r="B6" s="59"/>
      <c r="C6" s="421" t="str">
        <f>Orçamento!D6</f>
        <v>PAVIMENTAÇÃO DA ESTRADA DA CRUZ GRANDE - TRECHO 1B</v>
      </c>
      <c r="D6" s="421"/>
      <c r="E6" s="421"/>
      <c r="F6" s="421"/>
      <c r="G6" s="60"/>
      <c r="H6" s="61"/>
      <c r="I6" s="62"/>
      <c r="J6" s="63"/>
      <c r="K6" s="63"/>
      <c r="L6" s="63"/>
    </row>
    <row r="7" spans="1:12" ht="5.25" customHeight="1">
      <c r="A7" s="64"/>
      <c r="B7" s="65"/>
      <c r="C7" s="65"/>
      <c r="D7" s="65"/>
      <c r="E7" s="66"/>
      <c r="F7" s="66"/>
      <c r="G7" s="67"/>
      <c r="H7" s="61"/>
      <c r="I7" s="62"/>
      <c r="J7" s="63"/>
      <c r="K7" s="63"/>
      <c r="L7" s="63"/>
    </row>
    <row r="8" spans="1:12" ht="18.75" customHeight="1">
      <c r="A8" s="409" t="s">
        <v>1</v>
      </c>
      <c r="B8" s="409"/>
      <c r="C8" s="382" t="str">
        <f>Orçamento!D8</f>
        <v>Pavimentação Asfáltica</v>
      </c>
      <c r="D8" s="382"/>
      <c r="E8" s="68" t="str">
        <f>Orçamento!F8</f>
        <v>Área de intervenção:</v>
      </c>
      <c r="F8" s="63"/>
      <c r="G8" s="107">
        <f>Orçamento!H8</f>
        <v>4228.24</v>
      </c>
      <c r="H8" s="69"/>
      <c r="I8" s="70"/>
      <c r="J8" s="63"/>
      <c r="K8" s="63"/>
      <c r="L8" s="63"/>
    </row>
    <row r="9" spans="1:12" ht="5.25" customHeight="1">
      <c r="A9" s="64"/>
      <c r="B9" s="65"/>
      <c r="C9" s="65"/>
      <c r="D9" s="65"/>
      <c r="E9" s="71"/>
      <c r="F9" s="63"/>
      <c r="G9" s="108"/>
      <c r="H9" s="72"/>
      <c r="I9" s="73"/>
      <c r="J9" s="63"/>
      <c r="K9" s="63"/>
      <c r="L9" s="63"/>
    </row>
    <row r="10" spans="1:12" ht="15.75" customHeight="1">
      <c r="A10" s="409" t="s">
        <v>43</v>
      </c>
      <c r="B10" s="409"/>
      <c r="C10" s="382" t="str">
        <f>Orçamento!D10</f>
        <v>Estrada da Cruz Grande - Itapevi - SP</v>
      </c>
      <c r="D10" s="382"/>
      <c r="E10" s="417" t="str">
        <f>Orçamento!F10</f>
        <v>Investimento:</v>
      </c>
      <c r="F10" s="417"/>
      <c r="G10" s="109">
        <f>Orçamento!H10</f>
        <v>0</v>
      </c>
      <c r="H10" s="74"/>
      <c r="I10" s="75"/>
      <c r="J10" s="63"/>
      <c r="K10" s="63"/>
      <c r="L10" s="63"/>
    </row>
    <row r="11" spans="1:12" ht="5.25" customHeight="1">
      <c r="A11" s="64"/>
      <c r="B11" s="65"/>
      <c r="C11" s="65"/>
      <c r="D11" s="65"/>
      <c r="E11" s="71"/>
      <c r="F11" s="63"/>
      <c r="G11" s="108"/>
      <c r="H11" s="72"/>
      <c r="I11" s="73"/>
      <c r="J11" s="63"/>
      <c r="K11" s="63"/>
      <c r="L11" s="63"/>
    </row>
    <row r="12" spans="1:12" ht="16.5" customHeight="1" thickBot="1">
      <c r="A12" s="76"/>
      <c r="B12" s="77"/>
      <c r="C12" s="78"/>
      <c r="D12" s="78"/>
      <c r="E12" s="416" t="str">
        <f>Orçamento!F12</f>
        <v>Invest./Área:</v>
      </c>
      <c r="F12" s="416"/>
      <c r="G12" s="110">
        <f>Orçamento!H12</f>
        <v>0</v>
      </c>
      <c r="H12" s="79"/>
      <c r="I12" s="80"/>
      <c r="J12" s="63"/>
      <c r="K12" s="63"/>
      <c r="L12" s="63"/>
    </row>
    <row r="13" spans="1:12" ht="16.5" customHeight="1">
      <c r="A13" s="65"/>
      <c r="B13" s="59"/>
      <c r="C13" s="81"/>
      <c r="D13" s="81"/>
      <c r="E13" s="81"/>
      <c r="F13" s="82"/>
      <c r="G13" s="21"/>
      <c r="H13" s="80"/>
      <c r="I13" s="80"/>
      <c r="J13" s="63"/>
      <c r="K13" s="63"/>
      <c r="L13" s="63"/>
    </row>
    <row r="14" spans="1:12" ht="27.75" customHeight="1">
      <c r="A14" s="418" t="s">
        <v>65</v>
      </c>
      <c r="B14" s="419"/>
      <c r="C14" s="419"/>
      <c r="D14" s="419"/>
      <c r="E14" s="419"/>
      <c r="F14" s="419"/>
      <c r="G14" s="420"/>
      <c r="H14" s="63"/>
      <c r="I14" s="63"/>
      <c r="J14" s="83"/>
      <c r="K14" s="63"/>
      <c r="L14" s="63"/>
    </row>
    <row r="15" spans="1:12" ht="16.5" customHeight="1">
      <c r="A15" s="22" t="s">
        <v>127</v>
      </c>
      <c r="B15" s="84"/>
      <c r="C15" s="85" t="s">
        <v>62</v>
      </c>
      <c r="D15" s="86" t="s">
        <v>66</v>
      </c>
      <c r="E15" s="63"/>
      <c r="F15" s="87"/>
      <c r="G15" s="87">
        <f>G22</f>
        <v>0</v>
      </c>
      <c r="H15" s="414" t="s">
        <v>17</v>
      </c>
      <c r="I15" s="415"/>
      <c r="J15" s="414" t="s">
        <v>128</v>
      </c>
      <c r="K15" s="415"/>
      <c r="L15" s="63"/>
    </row>
    <row r="16" spans="1:12" ht="16.5" customHeight="1">
      <c r="A16" s="23"/>
      <c r="B16" s="88"/>
      <c r="C16" s="88"/>
      <c r="D16" s="88"/>
      <c r="E16" s="88"/>
      <c r="F16" s="88"/>
      <c r="G16" s="88"/>
      <c r="H16" s="412" t="s">
        <v>122</v>
      </c>
      <c r="I16" s="413"/>
      <c r="J16" s="412" t="s">
        <v>123</v>
      </c>
      <c r="K16" s="413"/>
      <c r="L16" s="88"/>
    </row>
    <row r="17" spans="1:12" ht="16.5" customHeight="1">
      <c r="A17" s="28" t="s">
        <v>54</v>
      </c>
      <c r="B17" s="90"/>
      <c r="C17" s="88" t="s">
        <v>38</v>
      </c>
      <c r="D17" s="88" t="s">
        <v>67</v>
      </c>
      <c r="E17" s="88" t="s">
        <v>68</v>
      </c>
      <c r="F17" s="88" t="s">
        <v>69</v>
      </c>
      <c r="G17" s="88" t="s">
        <v>70</v>
      </c>
      <c r="H17" s="97" t="s">
        <v>124</v>
      </c>
      <c r="I17" s="89" t="s">
        <v>13</v>
      </c>
      <c r="J17" s="97" t="s">
        <v>124</v>
      </c>
      <c r="K17" s="89" t="s">
        <v>13</v>
      </c>
      <c r="L17" s="88"/>
    </row>
    <row r="18" spans="1:12" ht="16.5" customHeight="1">
      <c r="A18" s="24">
        <v>93567</v>
      </c>
      <c r="B18" s="25" t="s">
        <v>80</v>
      </c>
      <c r="C18" s="25" t="s">
        <v>52</v>
      </c>
      <c r="D18" s="91" t="s">
        <v>47</v>
      </c>
      <c r="E18" s="91">
        <v>4</v>
      </c>
      <c r="F18" s="422"/>
      <c r="G18" s="95">
        <f>ROUND(E18*F18,2)</f>
        <v>0</v>
      </c>
      <c r="H18" s="98">
        <v>0.93</v>
      </c>
      <c r="I18" s="99">
        <f>ROUND(H18*F18,2)</f>
        <v>0</v>
      </c>
      <c r="J18" s="98">
        <v>3.07</v>
      </c>
      <c r="K18" s="99">
        <f>ROUND(J18*F18,2)</f>
        <v>0</v>
      </c>
      <c r="L18" s="353" t="b">
        <f>I18+K18=G18</f>
        <v>1</v>
      </c>
    </row>
    <row r="19" spans="1:12" ht="16.5" customHeight="1">
      <c r="A19" s="24">
        <v>94295</v>
      </c>
      <c r="B19" s="25" t="s">
        <v>80</v>
      </c>
      <c r="C19" s="25" t="s">
        <v>53</v>
      </c>
      <c r="D19" s="91" t="s">
        <v>47</v>
      </c>
      <c r="E19" s="91">
        <v>6</v>
      </c>
      <c r="F19" s="422"/>
      <c r="G19" s="95">
        <f>ROUND(E19*F19,2)</f>
        <v>0</v>
      </c>
      <c r="H19" s="98">
        <v>1.32</v>
      </c>
      <c r="I19" s="99">
        <f>ROUND(H19*F19,2)</f>
        <v>0</v>
      </c>
      <c r="J19" s="98">
        <v>4.68</v>
      </c>
      <c r="K19" s="99">
        <f>ROUND(J19*F19,2)</f>
        <v>0</v>
      </c>
      <c r="L19" s="353" t="b">
        <f>I19+K19=G19</f>
        <v>1</v>
      </c>
    </row>
    <row r="20" spans="1:12" ht="16.5" customHeight="1">
      <c r="A20" s="24">
        <v>93563</v>
      </c>
      <c r="B20" s="25" t="s">
        <v>80</v>
      </c>
      <c r="C20" s="25" t="s">
        <v>50</v>
      </c>
      <c r="D20" s="91" t="s">
        <v>47</v>
      </c>
      <c r="E20" s="91">
        <v>5</v>
      </c>
      <c r="F20" s="422"/>
      <c r="G20" s="95">
        <f>ROUND(E20*F20,2)</f>
        <v>0</v>
      </c>
      <c r="H20" s="98">
        <v>1.32</v>
      </c>
      <c r="I20" s="99">
        <f>ROUND(H20*F20,2)</f>
        <v>0</v>
      </c>
      <c r="J20" s="98">
        <v>3.68</v>
      </c>
      <c r="K20" s="99">
        <f>ROUND(J20*F20,2)</f>
        <v>0</v>
      </c>
      <c r="L20" s="353" t="b">
        <f>I20+K20=G20</f>
        <v>1</v>
      </c>
    </row>
    <row r="21" spans="1:12" ht="16.5" customHeight="1">
      <c r="A21" s="92">
        <v>93566</v>
      </c>
      <c r="B21" s="25" t="s">
        <v>80</v>
      </c>
      <c r="C21" s="25" t="s">
        <v>51</v>
      </c>
      <c r="D21" s="91" t="s">
        <v>47</v>
      </c>
      <c r="E21" s="91">
        <v>4</v>
      </c>
      <c r="F21" s="422"/>
      <c r="G21" s="95">
        <f>ROUND(E21*F21,2)</f>
        <v>0</v>
      </c>
      <c r="H21" s="98">
        <v>2.32</v>
      </c>
      <c r="I21" s="99">
        <f>ROUND(H21*F21,2)</f>
        <v>0</v>
      </c>
      <c r="J21" s="98">
        <v>1.68</v>
      </c>
      <c r="K21" s="99">
        <f>ROUND(J21*F21,2)</f>
        <v>0</v>
      </c>
      <c r="L21" s="353" t="b">
        <f>I21+K21=G21</f>
        <v>1</v>
      </c>
    </row>
    <row r="22" spans="1:12" ht="16.5" customHeight="1">
      <c r="A22" s="26" t="s">
        <v>133</v>
      </c>
      <c r="B22" s="93"/>
      <c r="C22" s="93"/>
      <c r="D22" s="93"/>
      <c r="E22" s="93"/>
      <c r="F22" s="94"/>
      <c r="G22" s="96">
        <f>SUM(G18:G21)</f>
        <v>0</v>
      </c>
      <c r="H22" s="100"/>
      <c r="I22" s="101">
        <f>SUM(I18:I21)</f>
        <v>0</v>
      </c>
      <c r="J22" s="102"/>
      <c r="K22" s="101">
        <f>SUM(K18:K21)</f>
        <v>0</v>
      </c>
      <c r="L22" s="353" t="b">
        <f>I22+K22=G22</f>
        <v>1</v>
      </c>
    </row>
    <row r="23" spans="1:9" ht="16.5" customHeight="1">
      <c r="A23" s="34"/>
      <c r="B23" s="34"/>
      <c r="C23" s="36"/>
      <c r="D23" s="36"/>
      <c r="E23" s="36"/>
      <c r="F23" s="37"/>
      <c r="G23" s="38"/>
      <c r="H23" s="35"/>
      <c r="I23" s="35"/>
    </row>
    <row r="24" spans="1:9" ht="16.5" customHeight="1">
      <c r="A24" s="34"/>
      <c r="B24" s="34"/>
      <c r="C24" s="36"/>
      <c r="D24" s="36"/>
      <c r="E24" s="36"/>
      <c r="F24" s="37"/>
      <c r="G24" s="39"/>
      <c r="H24" s="35"/>
      <c r="I24" s="35"/>
    </row>
    <row r="25" spans="1:6" ht="12.75">
      <c r="A25" s="40"/>
      <c r="B25" s="41"/>
      <c r="C25" s="42"/>
      <c r="D25" s="42"/>
      <c r="E25" s="41"/>
      <c r="F25" s="40"/>
    </row>
    <row r="30" spans="3:6" ht="12.75">
      <c r="C30" s="43"/>
      <c r="D30" s="44"/>
      <c r="E30" s="45"/>
      <c r="F30" s="45"/>
    </row>
    <row r="31" spans="3:6" ht="15.75">
      <c r="C31" s="46"/>
      <c r="D31" s="47"/>
      <c r="E31" s="48"/>
      <c r="F31" s="49"/>
    </row>
    <row r="32" spans="3:6" ht="12.75">
      <c r="C32" s="50"/>
      <c r="D32" s="51"/>
      <c r="E32" s="52"/>
      <c r="F32" s="53"/>
    </row>
    <row r="33" spans="3:6" ht="12.75">
      <c r="C33" s="54"/>
      <c r="D33" s="54"/>
      <c r="E33" s="55"/>
      <c r="F33" s="53"/>
    </row>
    <row r="34" spans="3:6" ht="12.75">
      <c r="C34" s="56"/>
      <c r="D34" s="56"/>
      <c r="E34" s="55"/>
      <c r="F34" s="57"/>
    </row>
  </sheetData>
  <sheetProtection password="CC53" sheet="1" formatCells="0" formatColumns="0" formatRows="0" selectLockedCells="1"/>
  <mergeCells count="12">
    <mergeCell ref="A14:G14"/>
    <mergeCell ref="C6:F6"/>
    <mergeCell ref="J16:K16"/>
    <mergeCell ref="H16:I16"/>
    <mergeCell ref="H15:I15"/>
    <mergeCell ref="J15:K15"/>
    <mergeCell ref="E12:F12"/>
    <mergeCell ref="A8:B8"/>
    <mergeCell ref="C8:D8"/>
    <mergeCell ref="A10:B10"/>
    <mergeCell ref="C10:D10"/>
    <mergeCell ref="E10:F10"/>
  </mergeCells>
  <printOptions horizontalCentered="1"/>
  <pageMargins left="0.5118110236220472" right="0.5118110236220472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Erica Sotto</cp:lastModifiedBy>
  <cp:lastPrinted>2019-08-07T11:51:41Z</cp:lastPrinted>
  <dcterms:created xsi:type="dcterms:W3CDTF">2017-01-12T18:28:45Z</dcterms:created>
  <dcterms:modified xsi:type="dcterms:W3CDTF">2019-08-07T12:09:48Z</dcterms:modified>
  <cp:category/>
  <cp:version/>
  <cp:contentType/>
  <cp:contentStatus/>
</cp:coreProperties>
</file>